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20" windowWidth="14295" windowHeight="12045" tabRatio="570"/>
  </bookViews>
  <sheets>
    <sheet name="12-18 лет 5-ти разовое" sheetId="5" r:id="rId1"/>
    <sheet name="список блюд" sheetId="6" r:id="rId2"/>
  </sheets>
  <definedNames>
    <definedName name="_xlnm.Print_Area" localSheetId="0">'12-18 лет 5-ти разовое'!$A$1:$O$440</definedName>
    <definedName name="_xlnm.Print_Area" localSheetId="1">'список блюд'!$A$1:$C$66</definedName>
  </definedNames>
  <calcPr calcId="124519" refMode="R1C1"/>
</workbook>
</file>

<file path=xl/calcChain.xml><?xml version="1.0" encoding="utf-8"?>
<calcChain xmlns="http://schemas.openxmlformats.org/spreadsheetml/2006/main">
  <c r="O427" i="5"/>
  <c r="N427"/>
  <c r="M427"/>
  <c r="L427"/>
  <c r="K427"/>
  <c r="K428" s="1"/>
  <c r="J427"/>
  <c r="I427"/>
  <c r="H427"/>
  <c r="F427"/>
  <c r="E427"/>
  <c r="D427"/>
  <c r="O423"/>
  <c r="N423"/>
  <c r="M423"/>
  <c r="L423"/>
  <c r="K423"/>
  <c r="J423"/>
  <c r="I423"/>
  <c r="H423"/>
  <c r="G423"/>
  <c r="F423"/>
  <c r="E423"/>
  <c r="D423"/>
  <c r="O416"/>
  <c r="N416"/>
  <c r="M416"/>
  <c r="L416"/>
  <c r="K416"/>
  <c r="J416"/>
  <c r="I416"/>
  <c r="H416"/>
  <c r="G416"/>
  <c r="F416"/>
  <c r="E416"/>
  <c r="D416"/>
  <c r="O412"/>
  <c r="N412"/>
  <c r="M412"/>
  <c r="L412"/>
  <c r="K412"/>
  <c r="J412"/>
  <c r="I412"/>
  <c r="H412"/>
  <c r="G412"/>
  <c r="F412"/>
  <c r="E412"/>
  <c r="D412"/>
  <c r="O405"/>
  <c r="N405"/>
  <c r="M405"/>
  <c r="L405"/>
  <c r="K405"/>
  <c r="J405"/>
  <c r="I405"/>
  <c r="H405"/>
  <c r="G405"/>
  <c r="F405"/>
  <c r="E405"/>
  <c r="D405"/>
  <c r="O391"/>
  <c r="N391"/>
  <c r="M391"/>
  <c r="L391"/>
  <c r="K391"/>
  <c r="J391"/>
  <c r="I391"/>
  <c r="H391"/>
  <c r="G391"/>
  <c r="F391"/>
  <c r="E391"/>
  <c r="D391"/>
  <c r="O387"/>
  <c r="N387"/>
  <c r="M387"/>
  <c r="L387"/>
  <c r="K387"/>
  <c r="J387"/>
  <c r="I387"/>
  <c r="H387"/>
  <c r="G387"/>
  <c r="F387"/>
  <c r="E387"/>
  <c r="D387"/>
  <c r="O380"/>
  <c r="N380"/>
  <c r="M380"/>
  <c r="L380"/>
  <c r="K380"/>
  <c r="J380"/>
  <c r="I380"/>
  <c r="H380"/>
  <c r="G380"/>
  <c r="F380"/>
  <c r="E380"/>
  <c r="D380"/>
  <c r="O376"/>
  <c r="N376"/>
  <c r="M376"/>
  <c r="L376"/>
  <c r="K376"/>
  <c r="J376"/>
  <c r="I376"/>
  <c r="H376"/>
  <c r="G376"/>
  <c r="F376"/>
  <c r="E376"/>
  <c r="D376"/>
  <c r="O369"/>
  <c r="N369"/>
  <c r="M369"/>
  <c r="L369"/>
  <c r="K369"/>
  <c r="J369"/>
  <c r="I369"/>
  <c r="H369"/>
  <c r="G369"/>
  <c r="F369"/>
  <c r="E369"/>
  <c r="D369"/>
  <c r="O355"/>
  <c r="N355"/>
  <c r="M355"/>
  <c r="L355"/>
  <c r="K355"/>
  <c r="J355"/>
  <c r="I355"/>
  <c r="H355"/>
  <c r="G355"/>
  <c r="F355"/>
  <c r="E355"/>
  <c r="D355"/>
  <c r="O351"/>
  <c r="N351"/>
  <c r="M351"/>
  <c r="L351"/>
  <c r="K351"/>
  <c r="J351"/>
  <c r="I351"/>
  <c r="H351"/>
  <c r="G351"/>
  <c r="F351"/>
  <c r="E351"/>
  <c r="D351"/>
  <c r="O345"/>
  <c r="N345"/>
  <c r="M345"/>
  <c r="L345"/>
  <c r="K345"/>
  <c r="J345"/>
  <c r="I345"/>
  <c r="H345"/>
  <c r="G345"/>
  <c r="F345"/>
  <c r="E345"/>
  <c r="D345"/>
  <c r="O341"/>
  <c r="N341"/>
  <c r="M341"/>
  <c r="L341"/>
  <c r="K341"/>
  <c r="J341"/>
  <c r="I341"/>
  <c r="H341"/>
  <c r="G341"/>
  <c r="F341"/>
  <c r="E341"/>
  <c r="D341"/>
  <c r="O334"/>
  <c r="N334"/>
  <c r="M334"/>
  <c r="L334"/>
  <c r="K334"/>
  <c r="J334"/>
  <c r="I334"/>
  <c r="H334"/>
  <c r="G334"/>
  <c r="F334"/>
  <c r="E334"/>
  <c r="D334"/>
  <c r="O320"/>
  <c r="N320"/>
  <c r="M320"/>
  <c r="L320"/>
  <c r="K320"/>
  <c r="J320"/>
  <c r="I320"/>
  <c r="H320"/>
  <c r="G320"/>
  <c r="F320"/>
  <c r="E320"/>
  <c r="D320"/>
  <c r="O316"/>
  <c r="N316"/>
  <c r="M316"/>
  <c r="L316"/>
  <c r="K316"/>
  <c r="J316"/>
  <c r="I316"/>
  <c r="H316"/>
  <c r="G316"/>
  <c r="F316"/>
  <c r="E316"/>
  <c r="D316"/>
  <c r="O309"/>
  <c r="N309"/>
  <c r="M309"/>
  <c r="L309"/>
  <c r="K309"/>
  <c r="J309"/>
  <c r="I309"/>
  <c r="H309"/>
  <c r="G309"/>
  <c r="F309"/>
  <c r="E309"/>
  <c r="D309"/>
  <c r="O305"/>
  <c r="N305"/>
  <c r="M305"/>
  <c r="L305"/>
  <c r="K305"/>
  <c r="J305"/>
  <c r="I305"/>
  <c r="H305"/>
  <c r="G305"/>
  <c r="F305"/>
  <c r="E305"/>
  <c r="D305"/>
  <c r="O298"/>
  <c r="N298"/>
  <c r="M298"/>
  <c r="L298"/>
  <c r="K298"/>
  <c r="J298"/>
  <c r="I298"/>
  <c r="H298"/>
  <c r="G298"/>
  <c r="F298"/>
  <c r="E298"/>
  <c r="D298"/>
  <c r="O284"/>
  <c r="N284"/>
  <c r="M284"/>
  <c r="L284"/>
  <c r="K284"/>
  <c r="J284"/>
  <c r="I284"/>
  <c r="H284"/>
  <c r="G284"/>
  <c r="F284"/>
  <c r="E284"/>
  <c r="D284"/>
  <c r="O280"/>
  <c r="N280"/>
  <c r="M280"/>
  <c r="L280"/>
  <c r="K280"/>
  <c r="J280"/>
  <c r="I280"/>
  <c r="H280"/>
  <c r="G280"/>
  <c r="F280"/>
  <c r="E280"/>
  <c r="D280"/>
  <c r="O273"/>
  <c r="N273"/>
  <c r="M273"/>
  <c r="L273"/>
  <c r="K273"/>
  <c r="J273"/>
  <c r="I273"/>
  <c r="H273"/>
  <c r="G273"/>
  <c r="F273"/>
  <c r="E273"/>
  <c r="D273"/>
  <c r="O269"/>
  <c r="N269"/>
  <c r="M269"/>
  <c r="L269"/>
  <c r="K269"/>
  <c r="J269"/>
  <c r="I269"/>
  <c r="H269"/>
  <c r="G269"/>
  <c r="F269"/>
  <c r="E269"/>
  <c r="D269"/>
  <c r="O262"/>
  <c r="N262"/>
  <c r="M262"/>
  <c r="L262"/>
  <c r="K262"/>
  <c r="J262"/>
  <c r="I262"/>
  <c r="H262"/>
  <c r="G262"/>
  <c r="F262"/>
  <c r="E262"/>
  <c r="D262"/>
  <c r="O248"/>
  <c r="N248"/>
  <c r="M248"/>
  <c r="L248"/>
  <c r="K248"/>
  <c r="J248"/>
  <c r="I248"/>
  <c r="H248"/>
  <c r="G248"/>
  <c r="F248"/>
  <c r="E248"/>
  <c r="D248"/>
  <c r="O244"/>
  <c r="N244"/>
  <c r="M244"/>
  <c r="L244"/>
  <c r="K244"/>
  <c r="J244"/>
  <c r="I244"/>
  <c r="H244"/>
  <c r="G244"/>
  <c r="F244"/>
  <c r="E244"/>
  <c r="D244"/>
  <c r="O238"/>
  <c r="N238"/>
  <c r="M238"/>
  <c r="L238"/>
  <c r="K238"/>
  <c r="J238"/>
  <c r="I238"/>
  <c r="H238"/>
  <c r="G238"/>
  <c r="F238"/>
  <c r="E238"/>
  <c r="D238"/>
  <c r="J234"/>
  <c r="I234"/>
  <c r="O230"/>
  <c r="O234" s="1"/>
  <c r="N230"/>
  <c r="N234" s="1"/>
  <c r="M230"/>
  <c r="M234" s="1"/>
  <c r="L230"/>
  <c r="L234" s="1"/>
  <c r="K230"/>
  <c r="K234" s="1"/>
  <c r="H230"/>
  <c r="H234" s="1"/>
  <c r="G230"/>
  <c r="G234" s="1"/>
  <c r="F230"/>
  <c r="F234" s="1"/>
  <c r="E230"/>
  <c r="E234" s="1"/>
  <c r="D230"/>
  <c r="D234" s="1"/>
  <c r="O227"/>
  <c r="N227"/>
  <c r="M227"/>
  <c r="L227"/>
  <c r="K227"/>
  <c r="J227"/>
  <c r="I227"/>
  <c r="H227"/>
  <c r="G227"/>
  <c r="F227"/>
  <c r="E227"/>
  <c r="D227"/>
  <c r="O213"/>
  <c r="N213"/>
  <c r="M213"/>
  <c r="L213"/>
  <c r="K213"/>
  <c r="J213"/>
  <c r="I213"/>
  <c r="H213"/>
  <c r="G213"/>
  <c r="F213"/>
  <c r="E213"/>
  <c r="D213"/>
  <c r="O209"/>
  <c r="N209"/>
  <c r="M209"/>
  <c r="L209"/>
  <c r="K209"/>
  <c r="J209"/>
  <c r="I209"/>
  <c r="H209"/>
  <c r="G209"/>
  <c r="F209"/>
  <c r="E209"/>
  <c r="D209"/>
  <c r="O202"/>
  <c r="N202"/>
  <c r="M202"/>
  <c r="L202"/>
  <c r="K202"/>
  <c r="J202"/>
  <c r="I202"/>
  <c r="H202"/>
  <c r="G202"/>
  <c r="F202"/>
  <c r="E202"/>
  <c r="D202"/>
  <c r="O198"/>
  <c r="N198"/>
  <c r="M198"/>
  <c r="L198"/>
  <c r="K198"/>
  <c r="J198"/>
  <c r="I198"/>
  <c r="H198"/>
  <c r="G198"/>
  <c r="F198"/>
  <c r="E198"/>
  <c r="D198"/>
  <c r="O192"/>
  <c r="N192"/>
  <c r="M192"/>
  <c r="L192"/>
  <c r="K192"/>
  <c r="J192"/>
  <c r="I192"/>
  <c r="H192"/>
  <c r="G192"/>
  <c r="F192"/>
  <c r="E192"/>
  <c r="D192"/>
  <c r="O178"/>
  <c r="N178"/>
  <c r="M178"/>
  <c r="L178"/>
  <c r="K178"/>
  <c r="J178"/>
  <c r="I178"/>
  <c r="H178"/>
  <c r="G178"/>
  <c r="F178"/>
  <c r="E178"/>
  <c r="D178"/>
  <c r="O174"/>
  <c r="N174"/>
  <c r="M174"/>
  <c r="L174"/>
  <c r="K174"/>
  <c r="J174"/>
  <c r="I174"/>
  <c r="H174"/>
  <c r="G174"/>
  <c r="F174"/>
  <c r="E174"/>
  <c r="D174"/>
  <c r="O167"/>
  <c r="N167"/>
  <c r="M167"/>
  <c r="L167"/>
  <c r="K167"/>
  <c r="J167"/>
  <c r="I167"/>
  <c r="H167"/>
  <c r="G167"/>
  <c r="F167"/>
  <c r="E167"/>
  <c r="D167"/>
  <c r="O163"/>
  <c r="N163"/>
  <c r="M163"/>
  <c r="L163"/>
  <c r="K163"/>
  <c r="J163"/>
  <c r="I163"/>
  <c r="H163"/>
  <c r="G163"/>
  <c r="F163"/>
  <c r="E163"/>
  <c r="D163"/>
  <c r="O156"/>
  <c r="N156"/>
  <c r="M156"/>
  <c r="L156"/>
  <c r="K156"/>
  <c r="J156"/>
  <c r="I156"/>
  <c r="H156"/>
  <c r="G156"/>
  <c r="F156"/>
  <c r="E156"/>
  <c r="D156"/>
  <c r="O142"/>
  <c r="N142"/>
  <c r="M142"/>
  <c r="L142"/>
  <c r="K142"/>
  <c r="J142"/>
  <c r="I142"/>
  <c r="H142"/>
  <c r="G142"/>
  <c r="F142"/>
  <c r="E142"/>
  <c r="D142"/>
  <c r="O138"/>
  <c r="N138"/>
  <c r="M138"/>
  <c r="L138"/>
  <c r="K138"/>
  <c r="J138"/>
  <c r="I138"/>
  <c r="H138"/>
  <c r="G138"/>
  <c r="F138"/>
  <c r="E138"/>
  <c r="D138"/>
  <c r="O131"/>
  <c r="N131"/>
  <c r="M131"/>
  <c r="L131"/>
  <c r="K131"/>
  <c r="J131"/>
  <c r="I131"/>
  <c r="H131"/>
  <c r="G131"/>
  <c r="F131"/>
  <c r="E131"/>
  <c r="D131"/>
  <c r="O127"/>
  <c r="N127"/>
  <c r="M127"/>
  <c r="L127"/>
  <c r="K127"/>
  <c r="J127"/>
  <c r="I127"/>
  <c r="H127"/>
  <c r="G127"/>
  <c r="F127"/>
  <c r="E127"/>
  <c r="D127"/>
  <c r="O120"/>
  <c r="N120"/>
  <c r="M120"/>
  <c r="L120"/>
  <c r="K120"/>
  <c r="J120"/>
  <c r="I120"/>
  <c r="H120"/>
  <c r="G120"/>
  <c r="F120"/>
  <c r="E120"/>
  <c r="D120"/>
  <c r="O106"/>
  <c r="N106"/>
  <c r="M106"/>
  <c r="L106"/>
  <c r="K106"/>
  <c r="J106"/>
  <c r="I106"/>
  <c r="H106"/>
  <c r="G106"/>
  <c r="F106"/>
  <c r="E106"/>
  <c r="D106"/>
  <c r="O102"/>
  <c r="N102"/>
  <c r="M102"/>
  <c r="L102"/>
  <c r="K102"/>
  <c r="J102"/>
  <c r="I102"/>
  <c r="H102"/>
  <c r="G102"/>
  <c r="F102"/>
  <c r="E102"/>
  <c r="D102"/>
  <c r="O96"/>
  <c r="N96"/>
  <c r="M96"/>
  <c r="L96"/>
  <c r="K96"/>
  <c r="J96"/>
  <c r="I96"/>
  <c r="H96"/>
  <c r="G96"/>
  <c r="F96"/>
  <c r="E96"/>
  <c r="D96"/>
  <c r="O92"/>
  <c r="N92"/>
  <c r="M92"/>
  <c r="L92"/>
  <c r="K92"/>
  <c r="J92"/>
  <c r="I92"/>
  <c r="H92"/>
  <c r="G92"/>
  <c r="F92"/>
  <c r="E92"/>
  <c r="D92"/>
  <c r="O85"/>
  <c r="N85"/>
  <c r="M85"/>
  <c r="L85"/>
  <c r="K85"/>
  <c r="J85"/>
  <c r="I85"/>
  <c r="H85"/>
  <c r="G85"/>
  <c r="F85"/>
  <c r="E85"/>
  <c r="D85"/>
  <c r="O71"/>
  <c r="N71"/>
  <c r="M71"/>
  <c r="L71"/>
  <c r="K71"/>
  <c r="J71"/>
  <c r="I71"/>
  <c r="H71"/>
  <c r="G71"/>
  <c r="F71"/>
  <c r="E71"/>
  <c r="D71"/>
  <c r="O67"/>
  <c r="N67"/>
  <c r="M67"/>
  <c r="L67"/>
  <c r="K67"/>
  <c r="J67"/>
  <c r="I67"/>
  <c r="H67"/>
  <c r="G67"/>
  <c r="F67"/>
  <c r="E67"/>
  <c r="D67"/>
  <c r="O60"/>
  <c r="N60"/>
  <c r="M60"/>
  <c r="L60"/>
  <c r="K60"/>
  <c r="J60"/>
  <c r="I60"/>
  <c r="H60"/>
  <c r="G60"/>
  <c r="F60"/>
  <c r="E60"/>
  <c r="D60"/>
  <c r="D56"/>
  <c r="O49"/>
  <c r="N49"/>
  <c r="M49"/>
  <c r="L49"/>
  <c r="K49"/>
  <c r="J49"/>
  <c r="I49"/>
  <c r="H49"/>
  <c r="G49"/>
  <c r="F49"/>
  <c r="E49"/>
  <c r="D49"/>
  <c r="O35"/>
  <c r="N35"/>
  <c r="M35"/>
  <c r="L35"/>
  <c r="K35"/>
  <c r="J35"/>
  <c r="I35"/>
  <c r="H35"/>
  <c r="G35"/>
  <c r="F35"/>
  <c r="E35"/>
  <c r="D35"/>
  <c r="O31"/>
  <c r="N31"/>
  <c r="M31"/>
  <c r="L31"/>
  <c r="K31"/>
  <c r="J31"/>
  <c r="I31"/>
  <c r="H31"/>
  <c r="G31"/>
  <c r="F31"/>
  <c r="E31"/>
  <c r="D31"/>
  <c r="O24"/>
  <c r="N24"/>
  <c r="M24"/>
  <c r="L24"/>
  <c r="K24"/>
  <c r="J24"/>
  <c r="I24"/>
  <c r="H24"/>
  <c r="G24"/>
  <c r="F24"/>
  <c r="E24"/>
  <c r="D24"/>
  <c r="J20"/>
  <c r="I20"/>
  <c r="O16"/>
  <c r="O20" s="1"/>
  <c r="N16"/>
  <c r="N20" s="1"/>
  <c r="M16"/>
  <c r="M20" s="1"/>
  <c r="L16"/>
  <c r="L20" s="1"/>
  <c r="K16"/>
  <c r="K20" s="1"/>
  <c r="H16"/>
  <c r="H20" s="1"/>
  <c r="G16"/>
  <c r="G20" s="1"/>
  <c r="F16"/>
  <c r="F20" s="1"/>
  <c r="E16"/>
  <c r="E20" s="1"/>
  <c r="D16"/>
  <c r="D20" s="1"/>
  <c r="O13"/>
  <c r="N13"/>
  <c r="M13"/>
  <c r="L13"/>
  <c r="K13"/>
  <c r="J13"/>
  <c r="I13"/>
  <c r="H13"/>
  <c r="G13"/>
  <c r="F13"/>
  <c r="E13"/>
  <c r="D13"/>
  <c r="F428" l="1"/>
  <c r="O428"/>
  <c r="E428"/>
  <c r="L143"/>
  <c r="I36"/>
  <c r="M36"/>
  <c r="D107"/>
  <c r="H107"/>
  <c r="L107"/>
  <c r="D143"/>
  <c r="H143"/>
  <c r="D179"/>
  <c r="H179"/>
  <c r="L179"/>
  <c r="D214"/>
  <c r="H214"/>
  <c r="L214"/>
  <c r="F249"/>
  <c r="J249"/>
  <c r="F285"/>
  <c r="J285"/>
  <c r="N285"/>
  <c r="F321"/>
  <c r="J321"/>
  <c r="N321"/>
  <c r="D36"/>
  <c r="H36"/>
  <c r="L36"/>
  <c r="H72"/>
  <c r="L72"/>
  <c r="D72"/>
  <c r="G107"/>
  <c r="K107"/>
  <c r="O107"/>
  <c r="G143"/>
  <c r="K143"/>
  <c r="O143"/>
  <c r="G179"/>
  <c r="K179"/>
  <c r="O179"/>
  <c r="G214"/>
  <c r="K214"/>
  <c r="O214"/>
  <c r="E249"/>
  <c r="I249"/>
  <c r="E285"/>
  <c r="I285"/>
  <c r="M285"/>
  <c r="E321"/>
  <c r="I321"/>
  <c r="M321"/>
  <c r="E356"/>
  <c r="I356"/>
  <c r="M356"/>
  <c r="E392"/>
  <c r="I392"/>
  <c r="M392"/>
  <c r="J428"/>
  <c r="N428"/>
  <c r="G36"/>
  <c r="G72"/>
  <c r="K72"/>
  <c r="O72"/>
  <c r="F107"/>
  <c r="J107"/>
  <c r="N107"/>
  <c r="F143"/>
  <c r="J143"/>
  <c r="N143"/>
  <c r="F179"/>
  <c r="J179"/>
  <c r="N179"/>
  <c r="F214"/>
  <c r="J214"/>
  <c r="N214"/>
  <c r="D249"/>
  <c r="H249"/>
  <c r="D285"/>
  <c r="H285"/>
  <c r="L285"/>
  <c r="D321"/>
  <c r="H321"/>
  <c r="L321"/>
  <c r="D356"/>
  <c r="H356"/>
  <c r="L356"/>
  <c r="D392"/>
  <c r="H392"/>
  <c r="L392"/>
  <c r="D428"/>
  <c r="D429" s="1"/>
  <c r="D430" s="1"/>
  <c r="I428"/>
  <c r="M428"/>
  <c r="J36"/>
  <c r="N36"/>
  <c r="F72"/>
  <c r="J72"/>
  <c r="N72"/>
  <c r="E72"/>
  <c r="I72"/>
  <c r="M72"/>
  <c r="E107"/>
  <c r="I107"/>
  <c r="M107"/>
  <c r="E143"/>
  <c r="I143"/>
  <c r="M143"/>
  <c r="E179"/>
  <c r="I179"/>
  <c r="M179"/>
  <c r="E214"/>
  <c r="I214"/>
  <c r="M214"/>
  <c r="G285"/>
  <c r="K285"/>
  <c r="O285"/>
  <c r="G321"/>
  <c r="K321"/>
  <c r="O321"/>
  <c r="G356"/>
  <c r="K356"/>
  <c r="O356"/>
  <c r="G392"/>
  <c r="K392"/>
  <c r="O392"/>
  <c r="G428"/>
  <c r="H428"/>
  <c r="L428"/>
  <c r="L429" s="1"/>
  <c r="L430" s="1"/>
  <c r="F356"/>
  <c r="J356"/>
  <c r="N356"/>
  <c r="F392"/>
  <c r="F429" s="1"/>
  <c r="F430" s="1"/>
  <c r="J392"/>
  <c r="N392"/>
  <c r="K36"/>
  <c r="O36"/>
  <c r="L249"/>
  <c r="F36"/>
  <c r="G249"/>
  <c r="K249"/>
  <c r="O249"/>
  <c r="H429"/>
  <c r="H430" s="1"/>
  <c r="E36"/>
  <c r="N249"/>
  <c r="M249"/>
  <c r="J429" l="1"/>
  <c r="J430" s="1"/>
  <c r="M429"/>
  <c r="M430" s="1"/>
  <c r="E429"/>
  <c r="E430" s="1"/>
  <c r="I429"/>
  <c r="I430" s="1"/>
  <c r="N429"/>
  <c r="N430" s="1"/>
  <c r="G429"/>
  <c r="G430" s="1"/>
  <c r="K429"/>
  <c r="K430" s="1"/>
  <c r="O429"/>
  <c r="O430" s="1"/>
</calcChain>
</file>

<file path=xl/sharedStrings.xml><?xml version="1.0" encoding="utf-8"?>
<sst xmlns="http://schemas.openxmlformats.org/spreadsheetml/2006/main" count="1102" uniqueCount="166">
  <si>
    <t>ООО "СТК"</t>
  </si>
  <si>
    <t>День:</t>
  </si>
  <si>
    <t>Понедельник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</si>
  <si>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</si>
  <si>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</si>
  <si>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</si>
  <si>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</si>
  <si>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</si>
  <si>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</si>
  <si>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</si>
  <si>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</si>
  <si>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</si>
  <si>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</si>
  <si>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</si>
  <si>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</si>
  <si>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</si>
  <si>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</si>
  <si>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</si>
  <si>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</si>
  <si>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</si>
  <si>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</si>
  <si>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</si>
  <si>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</si>
  <si>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</si>
  <si>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</si>
  <si>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</si>
  <si>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</si>
  <si>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</si>
  <si>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Итого за день</t>
  </si>
  <si>
    <t>Вторник</t>
  </si>
  <si>
    <t>Среда</t>
  </si>
  <si>
    <t>200/15</t>
  </si>
  <si>
    <t>к/к</t>
  </si>
  <si>
    <t>Четверг</t>
  </si>
  <si>
    <t>Пятница</t>
  </si>
  <si>
    <t xml:space="preserve">Кофейный напиток </t>
  </si>
  <si>
    <t>200/5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</si>
  <si>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</si>
  <si>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</si>
  <si>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</si>
  <si>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 xml:space="preserve">Какао с молоком </t>
  </si>
  <si>
    <t xml:space="preserve">Картофельное пюре </t>
  </si>
  <si>
    <t xml:space="preserve">Чай с сахаром и лимоном </t>
  </si>
  <si>
    <t xml:space="preserve">Рассольник Ленинградский со сметаной </t>
  </si>
  <si>
    <t xml:space="preserve">Рис отварной </t>
  </si>
  <si>
    <t xml:space="preserve">Каша вязкая манная молочная с маслом сливочным </t>
  </si>
  <si>
    <t xml:space="preserve">Чай с сахаром </t>
  </si>
  <si>
    <t xml:space="preserve">Жаркое по-домашнему со свининой </t>
  </si>
  <si>
    <t xml:space="preserve">Каша вязкая пшенная молочная с маслом </t>
  </si>
  <si>
    <t xml:space="preserve">Чай с молоком и сахаром </t>
  </si>
  <si>
    <t xml:space="preserve">Каша из пшена и риса молочная («Дружба») </t>
  </si>
  <si>
    <t>Батон обогащенный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</si>
  <si>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</si>
  <si>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</si>
  <si>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Полдник</t>
  </si>
  <si>
    <t>Ужин</t>
  </si>
  <si>
    <t>Итого за Полдник</t>
  </si>
  <si>
    <t>Итого за Ужин</t>
  </si>
  <si>
    <t>2-ой ужин</t>
  </si>
  <si>
    <t>Итого за 2-ой ужин</t>
  </si>
  <si>
    <t>Булочка домашняя</t>
  </si>
  <si>
    <t>Булочка "Веснушка"</t>
  </si>
  <si>
    <t>Птица, тушеная в сметанном соусе</t>
  </si>
  <si>
    <t>Пирожок с повидлом</t>
  </si>
  <si>
    <t>Кефир</t>
  </si>
  <si>
    <t>Булочка "Алтайская"</t>
  </si>
  <si>
    <t>Запеканка картофельная с мясом</t>
  </si>
  <si>
    <t>Булочка  "Янтарная"</t>
  </si>
  <si>
    <t xml:space="preserve">Фрукты сезонные </t>
  </si>
  <si>
    <t>Фрукты сезонные</t>
  </si>
  <si>
    <t>Итого среднее за день</t>
  </si>
  <si>
    <t>Приложение №8 к СанПиН 2.3/2.4.3590-20</t>
  </si>
  <si>
    <t>2*</t>
  </si>
  <si>
    <t xml:space="preserve">Бутерброд с джемом </t>
  </si>
  <si>
    <t>431*</t>
  </si>
  <si>
    <t>98*</t>
  </si>
  <si>
    <t>323*</t>
  </si>
  <si>
    <t>Сухарики пшеничные</t>
  </si>
  <si>
    <t xml:space="preserve">Печень по-строгановски </t>
  </si>
  <si>
    <t>100*</t>
  </si>
  <si>
    <t>434*</t>
  </si>
  <si>
    <t>331*</t>
  </si>
  <si>
    <t>256*</t>
  </si>
  <si>
    <t>Итого за 12 дней</t>
  </si>
  <si>
    <t>** - Семидневное меню для основных вариантов стандартных диет с использованием блюд  оптимизированного состава, применяемых в лечебном питании. Москва-2010 г., Тутельян В.А., Гаппаров М.М.Г. И др.</t>
  </si>
  <si>
    <t>*** - Лечебное питание (в таблицах и схемах). Э. Н. Преображенская. Издательство „ПрофиКС” Санкт-Петербург 2013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</si>
  <si>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</si>
  <si>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</si>
  <si>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432*</t>
  </si>
  <si>
    <t>402*</t>
  </si>
  <si>
    <t>430*</t>
  </si>
  <si>
    <t>335*</t>
  </si>
  <si>
    <t>467*</t>
  </si>
  <si>
    <t>433*</t>
  </si>
  <si>
    <t>312*</t>
  </si>
  <si>
    <t>11,22**</t>
  </si>
  <si>
    <t>190*</t>
  </si>
  <si>
    <t>258*</t>
  </si>
  <si>
    <t>451*</t>
  </si>
  <si>
    <t>91*</t>
  </si>
  <si>
    <t>184*</t>
  </si>
  <si>
    <t>475*</t>
  </si>
  <si>
    <t>95*</t>
  </si>
  <si>
    <t>299*</t>
  </si>
  <si>
    <t>478*</t>
  </si>
  <si>
    <t>99*</t>
  </si>
  <si>
    <t>435*</t>
  </si>
  <si>
    <t>125/25</t>
  </si>
  <si>
    <t>193*</t>
  </si>
  <si>
    <t>Запеканка рисовая с творогом со сгущ.молоком</t>
  </si>
  <si>
    <t>Суббота</t>
  </si>
  <si>
    <t>Котлеты рыбные любительские с соусом томатным</t>
  </si>
  <si>
    <t>Суп картофельный с рисом</t>
  </si>
  <si>
    <t>Макаронные изделия отварные</t>
  </si>
  <si>
    <t>Кондитерские изделия</t>
  </si>
  <si>
    <t xml:space="preserve">Борщ с капусты, картофелем и со сметаной </t>
  </si>
  <si>
    <t>Каша гречневая рассыпчатая</t>
  </si>
  <si>
    <t xml:space="preserve">Суп картофельный с горохом и гренками  </t>
  </si>
  <si>
    <t>314/366*</t>
  </si>
  <si>
    <t>Биточки рубленые из птицы с соусом молочным</t>
  </si>
  <si>
    <t>Чай с повидлом</t>
  </si>
  <si>
    <t>Бутерброд с джемом</t>
  </si>
  <si>
    <t>241/364*</t>
  </si>
  <si>
    <t>3*</t>
  </si>
  <si>
    <t>Бутерброд с сыром</t>
  </si>
  <si>
    <t>Суп картофельный с вермишелью</t>
  </si>
  <si>
    <t>283/364*</t>
  </si>
  <si>
    <t>Тефтели мясные с соусом молочным</t>
  </si>
  <si>
    <t>211*</t>
  </si>
  <si>
    <t>Ряженка</t>
  </si>
  <si>
    <t xml:space="preserve">Суп картофельный с фасолью со сметаной </t>
  </si>
  <si>
    <t>257*</t>
  </si>
  <si>
    <t>Печень по-строгановски</t>
  </si>
  <si>
    <t>275/364*</t>
  </si>
  <si>
    <t xml:space="preserve">Котлеты мясо-картофельные по-хлыновски с соусом томатным </t>
  </si>
  <si>
    <t xml:space="preserve">Каша вязкая  геркулесовая с маслом сливочным </t>
  </si>
  <si>
    <t xml:space="preserve">Каша вязкая молочная рисовая с маслом сливочным </t>
  </si>
  <si>
    <t>Рацион:</t>
  </si>
  <si>
    <t>Каша вязкая пшеничная молочная с маслом сливочным</t>
  </si>
  <si>
    <t>250/20</t>
  </si>
  <si>
    <t>12 лет и старше</t>
  </si>
  <si>
    <t>250/5</t>
  </si>
  <si>
    <t>40</t>
  </si>
  <si>
    <t>Примерное двухнедельное цикличное сбалансированное меню  5-ти разового питания
для организации бюджетного питания учащихся 12 лет и старше в муниципальных образовательных учреждениях
стоимостью 215 руб.</t>
  </si>
  <si>
    <t>471*</t>
  </si>
  <si>
    <t>273*</t>
  </si>
  <si>
    <t>Котлеты мясные с соусом томатным</t>
  </si>
  <si>
    <t>Пудинг рыбный (паровой) с соусом молочным</t>
  </si>
  <si>
    <t>251/366*</t>
  </si>
  <si>
    <t>Печеночный пудинг с соусом молочным</t>
  </si>
  <si>
    <t>291/364*</t>
  </si>
  <si>
    <t>Фрикадельки в соусе томатном</t>
  </si>
  <si>
    <t>260/366*</t>
  </si>
  <si>
    <t>Чай с сахаром и лимоном</t>
  </si>
  <si>
    <t>Биточки (особые) с соусом томатным</t>
  </si>
  <si>
    <t>411*</t>
  </si>
  <si>
    <t xml:space="preserve">Кисель плодово-ягодный с витамином  "С" </t>
  </si>
  <si>
    <t>394*</t>
  </si>
  <si>
    <t xml:space="preserve">Компот из свежих фруктов с витамином "С" </t>
  </si>
  <si>
    <t>436*</t>
  </si>
  <si>
    <t>Напиток из апельсинов с витамином С</t>
  </si>
  <si>
    <t>438*</t>
  </si>
  <si>
    <t>Напиток яблочный с витамином С</t>
  </si>
  <si>
    <t>110/25</t>
  </si>
  <si>
    <t>90/50</t>
  </si>
  <si>
    <t>180/5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</si>
</sst>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8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2" fontId="1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8"/>
  <sheetViews>
    <sheetView tabSelected="1" zoomScaleSheetLayoutView="90" workbookViewId="0">
      <selection activeCell="G6" sqref="G6:G7"/>
    </sheetView>
  </sheetViews>
  <sheetFormatPr defaultColWidth="10.5" defaultRowHeight="11.45" customHeight="1"/>
  <cols>
    <col min="1" max="1" width="11" style="30" customWidth="1"/>
    <col min="2" max="2" width="47.5" style="29" customWidth="1"/>
    <col min="3" max="3" width="13" style="29" customWidth="1"/>
    <col min="4" max="4" width="9.83203125" style="29" customWidth="1"/>
    <col min="5" max="5" width="7" style="29" customWidth="1"/>
    <col min="6" max="6" width="9.1640625" style="29" customWidth="1"/>
    <col min="7" max="7" width="9.33203125" style="29" customWidth="1"/>
    <col min="8" max="8" width="9" style="29" customWidth="1"/>
    <col min="9" max="9" width="8.1640625" style="29" customWidth="1"/>
    <col min="10" max="11" width="7" style="29" customWidth="1"/>
    <col min="12" max="12" width="9.5" style="29" customWidth="1"/>
    <col min="13" max="13" width="10.1640625" style="29" customWidth="1"/>
    <col min="14" max="14" width="8.1640625" style="29" customWidth="1"/>
    <col min="15" max="15" width="7" style="29" customWidth="1"/>
    <col min="16" max="254" width="10.5" style="1"/>
    <col min="255" max="255" width="11" style="1" customWidth="1"/>
    <col min="256" max="256" width="2" style="1" customWidth="1"/>
    <col min="257" max="257" width="13" style="1" customWidth="1"/>
    <col min="258" max="258" width="60" style="1" customWidth="1"/>
    <col min="259" max="259" width="13" style="1" customWidth="1"/>
    <col min="260" max="260" width="9.83203125" style="1" customWidth="1"/>
    <col min="261" max="261" width="7" style="1" customWidth="1"/>
    <col min="262" max="262" width="9.1640625" style="1" customWidth="1"/>
    <col min="263" max="263" width="9.33203125" style="1" customWidth="1"/>
    <col min="264" max="264" width="9" style="1" customWidth="1"/>
    <col min="265" max="265" width="8.1640625" style="1" customWidth="1"/>
    <col min="266" max="267" width="7" style="1" customWidth="1"/>
    <col min="268" max="268" width="9.5" style="1" customWidth="1"/>
    <col min="269" max="269" width="10.1640625" style="1" customWidth="1"/>
    <col min="270" max="270" width="8.1640625" style="1" customWidth="1"/>
    <col min="271" max="271" width="7" style="1" customWidth="1"/>
    <col min="272" max="510" width="10.5" style="1"/>
    <col min="511" max="511" width="11" style="1" customWidth="1"/>
    <col min="512" max="512" width="2" style="1" customWidth="1"/>
    <col min="513" max="513" width="13" style="1" customWidth="1"/>
    <col min="514" max="514" width="60" style="1" customWidth="1"/>
    <col min="515" max="515" width="13" style="1" customWidth="1"/>
    <col min="516" max="516" width="9.83203125" style="1" customWidth="1"/>
    <col min="517" max="517" width="7" style="1" customWidth="1"/>
    <col min="518" max="518" width="9.1640625" style="1" customWidth="1"/>
    <col min="519" max="519" width="9.33203125" style="1" customWidth="1"/>
    <col min="520" max="520" width="9" style="1" customWidth="1"/>
    <col min="521" max="521" width="8.1640625" style="1" customWidth="1"/>
    <col min="522" max="523" width="7" style="1" customWidth="1"/>
    <col min="524" max="524" width="9.5" style="1" customWidth="1"/>
    <col min="525" max="525" width="10.1640625" style="1" customWidth="1"/>
    <col min="526" max="526" width="8.1640625" style="1" customWidth="1"/>
    <col min="527" max="527" width="7" style="1" customWidth="1"/>
    <col min="528" max="766" width="10.5" style="1"/>
    <col min="767" max="767" width="11" style="1" customWidth="1"/>
    <col min="768" max="768" width="2" style="1" customWidth="1"/>
    <col min="769" max="769" width="13" style="1" customWidth="1"/>
    <col min="770" max="770" width="60" style="1" customWidth="1"/>
    <col min="771" max="771" width="13" style="1" customWidth="1"/>
    <col min="772" max="772" width="9.83203125" style="1" customWidth="1"/>
    <col min="773" max="773" width="7" style="1" customWidth="1"/>
    <col min="774" max="774" width="9.1640625" style="1" customWidth="1"/>
    <col min="775" max="775" width="9.33203125" style="1" customWidth="1"/>
    <col min="776" max="776" width="9" style="1" customWidth="1"/>
    <col min="777" max="777" width="8.1640625" style="1" customWidth="1"/>
    <col min="778" max="779" width="7" style="1" customWidth="1"/>
    <col min="780" max="780" width="9.5" style="1" customWidth="1"/>
    <col min="781" max="781" width="10.1640625" style="1" customWidth="1"/>
    <col min="782" max="782" width="8.1640625" style="1" customWidth="1"/>
    <col min="783" max="783" width="7" style="1" customWidth="1"/>
    <col min="784" max="1022" width="10.5" style="1"/>
    <col min="1023" max="1023" width="11" style="1" customWidth="1"/>
    <col min="1024" max="1024" width="2" style="1" customWidth="1"/>
    <col min="1025" max="1025" width="13" style="1" customWidth="1"/>
    <col min="1026" max="1026" width="60" style="1" customWidth="1"/>
    <col min="1027" max="1027" width="13" style="1" customWidth="1"/>
    <col min="1028" max="1028" width="9.83203125" style="1" customWidth="1"/>
    <col min="1029" max="1029" width="7" style="1" customWidth="1"/>
    <col min="1030" max="1030" width="9.1640625" style="1" customWidth="1"/>
    <col min="1031" max="1031" width="9.33203125" style="1" customWidth="1"/>
    <col min="1032" max="1032" width="9" style="1" customWidth="1"/>
    <col min="1033" max="1033" width="8.1640625" style="1" customWidth="1"/>
    <col min="1034" max="1035" width="7" style="1" customWidth="1"/>
    <col min="1036" max="1036" width="9.5" style="1" customWidth="1"/>
    <col min="1037" max="1037" width="10.1640625" style="1" customWidth="1"/>
    <col min="1038" max="1038" width="8.1640625" style="1" customWidth="1"/>
    <col min="1039" max="1039" width="7" style="1" customWidth="1"/>
    <col min="1040" max="1278" width="10.5" style="1"/>
    <col min="1279" max="1279" width="11" style="1" customWidth="1"/>
    <col min="1280" max="1280" width="2" style="1" customWidth="1"/>
    <col min="1281" max="1281" width="13" style="1" customWidth="1"/>
    <col min="1282" max="1282" width="60" style="1" customWidth="1"/>
    <col min="1283" max="1283" width="13" style="1" customWidth="1"/>
    <col min="1284" max="1284" width="9.83203125" style="1" customWidth="1"/>
    <col min="1285" max="1285" width="7" style="1" customWidth="1"/>
    <col min="1286" max="1286" width="9.1640625" style="1" customWidth="1"/>
    <col min="1287" max="1287" width="9.33203125" style="1" customWidth="1"/>
    <col min="1288" max="1288" width="9" style="1" customWidth="1"/>
    <col min="1289" max="1289" width="8.1640625" style="1" customWidth="1"/>
    <col min="1290" max="1291" width="7" style="1" customWidth="1"/>
    <col min="1292" max="1292" width="9.5" style="1" customWidth="1"/>
    <col min="1293" max="1293" width="10.1640625" style="1" customWidth="1"/>
    <col min="1294" max="1294" width="8.1640625" style="1" customWidth="1"/>
    <col min="1295" max="1295" width="7" style="1" customWidth="1"/>
    <col min="1296" max="1534" width="10.5" style="1"/>
    <col min="1535" max="1535" width="11" style="1" customWidth="1"/>
    <col min="1536" max="1536" width="2" style="1" customWidth="1"/>
    <col min="1537" max="1537" width="13" style="1" customWidth="1"/>
    <col min="1538" max="1538" width="60" style="1" customWidth="1"/>
    <col min="1539" max="1539" width="13" style="1" customWidth="1"/>
    <col min="1540" max="1540" width="9.83203125" style="1" customWidth="1"/>
    <col min="1541" max="1541" width="7" style="1" customWidth="1"/>
    <col min="1542" max="1542" width="9.1640625" style="1" customWidth="1"/>
    <col min="1543" max="1543" width="9.33203125" style="1" customWidth="1"/>
    <col min="1544" max="1544" width="9" style="1" customWidth="1"/>
    <col min="1545" max="1545" width="8.1640625" style="1" customWidth="1"/>
    <col min="1546" max="1547" width="7" style="1" customWidth="1"/>
    <col min="1548" max="1548" width="9.5" style="1" customWidth="1"/>
    <col min="1549" max="1549" width="10.1640625" style="1" customWidth="1"/>
    <col min="1550" max="1550" width="8.1640625" style="1" customWidth="1"/>
    <col min="1551" max="1551" width="7" style="1" customWidth="1"/>
    <col min="1552" max="1790" width="10.5" style="1"/>
    <col min="1791" max="1791" width="11" style="1" customWidth="1"/>
    <col min="1792" max="1792" width="2" style="1" customWidth="1"/>
    <col min="1793" max="1793" width="13" style="1" customWidth="1"/>
    <col min="1794" max="1794" width="60" style="1" customWidth="1"/>
    <col min="1795" max="1795" width="13" style="1" customWidth="1"/>
    <col min="1796" max="1796" width="9.83203125" style="1" customWidth="1"/>
    <col min="1797" max="1797" width="7" style="1" customWidth="1"/>
    <col min="1798" max="1798" width="9.1640625" style="1" customWidth="1"/>
    <col min="1799" max="1799" width="9.33203125" style="1" customWidth="1"/>
    <col min="1800" max="1800" width="9" style="1" customWidth="1"/>
    <col min="1801" max="1801" width="8.1640625" style="1" customWidth="1"/>
    <col min="1802" max="1803" width="7" style="1" customWidth="1"/>
    <col min="1804" max="1804" width="9.5" style="1" customWidth="1"/>
    <col min="1805" max="1805" width="10.1640625" style="1" customWidth="1"/>
    <col min="1806" max="1806" width="8.1640625" style="1" customWidth="1"/>
    <col min="1807" max="1807" width="7" style="1" customWidth="1"/>
    <col min="1808" max="2046" width="10.5" style="1"/>
    <col min="2047" max="2047" width="11" style="1" customWidth="1"/>
    <col min="2048" max="2048" width="2" style="1" customWidth="1"/>
    <col min="2049" max="2049" width="13" style="1" customWidth="1"/>
    <col min="2050" max="2050" width="60" style="1" customWidth="1"/>
    <col min="2051" max="2051" width="13" style="1" customWidth="1"/>
    <col min="2052" max="2052" width="9.83203125" style="1" customWidth="1"/>
    <col min="2053" max="2053" width="7" style="1" customWidth="1"/>
    <col min="2054" max="2054" width="9.1640625" style="1" customWidth="1"/>
    <col min="2055" max="2055" width="9.33203125" style="1" customWidth="1"/>
    <col min="2056" max="2056" width="9" style="1" customWidth="1"/>
    <col min="2057" max="2057" width="8.1640625" style="1" customWidth="1"/>
    <col min="2058" max="2059" width="7" style="1" customWidth="1"/>
    <col min="2060" max="2060" width="9.5" style="1" customWidth="1"/>
    <col min="2061" max="2061" width="10.1640625" style="1" customWidth="1"/>
    <col min="2062" max="2062" width="8.1640625" style="1" customWidth="1"/>
    <col min="2063" max="2063" width="7" style="1" customWidth="1"/>
    <col min="2064" max="2302" width="10.5" style="1"/>
    <col min="2303" max="2303" width="11" style="1" customWidth="1"/>
    <col min="2304" max="2304" width="2" style="1" customWidth="1"/>
    <col min="2305" max="2305" width="13" style="1" customWidth="1"/>
    <col min="2306" max="2306" width="60" style="1" customWidth="1"/>
    <col min="2307" max="2307" width="13" style="1" customWidth="1"/>
    <col min="2308" max="2308" width="9.83203125" style="1" customWidth="1"/>
    <col min="2309" max="2309" width="7" style="1" customWidth="1"/>
    <col min="2310" max="2310" width="9.1640625" style="1" customWidth="1"/>
    <col min="2311" max="2311" width="9.33203125" style="1" customWidth="1"/>
    <col min="2312" max="2312" width="9" style="1" customWidth="1"/>
    <col min="2313" max="2313" width="8.1640625" style="1" customWidth="1"/>
    <col min="2314" max="2315" width="7" style="1" customWidth="1"/>
    <col min="2316" max="2316" width="9.5" style="1" customWidth="1"/>
    <col min="2317" max="2317" width="10.1640625" style="1" customWidth="1"/>
    <col min="2318" max="2318" width="8.1640625" style="1" customWidth="1"/>
    <col min="2319" max="2319" width="7" style="1" customWidth="1"/>
    <col min="2320" max="2558" width="10.5" style="1"/>
    <col min="2559" max="2559" width="11" style="1" customWidth="1"/>
    <col min="2560" max="2560" width="2" style="1" customWidth="1"/>
    <col min="2561" max="2561" width="13" style="1" customWidth="1"/>
    <col min="2562" max="2562" width="60" style="1" customWidth="1"/>
    <col min="2563" max="2563" width="13" style="1" customWidth="1"/>
    <col min="2564" max="2564" width="9.83203125" style="1" customWidth="1"/>
    <col min="2565" max="2565" width="7" style="1" customWidth="1"/>
    <col min="2566" max="2566" width="9.1640625" style="1" customWidth="1"/>
    <col min="2567" max="2567" width="9.33203125" style="1" customWidth="1"/>
    <col min="2568" max="2568" width="9" style="1" customWidth="1"/>
    <col min="2569" max="2569" width="8.1640625" style="1" customWidth="1"/>
    <col min="2570" max="2571" width="7" style="1" customWidth="1"/>
    <col min="2572" max="2572" width="9.5" style="1" customWidth="1"/>
    <col min="2573" max="2573" width="10.1640625" style="1" customWidth="1"/>
    <col min="2574" max="2574" width="8.1640625" style="1" customWidth="1"/>
    <col min="2575" max="2575" width="7" style="1" customWidth="1"/>
    <col min="2576" max="2814" width="10.5" style="1"/>
    <col min="2815" max="2815" width="11" style="1" customWidth="1"/>
    <col min="2816" max="2816" width="2" style="1" customWidth="1"/>
    <col min="2817" max="2817" width="13" style="1" customWidth="1"/>
    <col min="2818" max="2818" width="60" style="1" customWidth="1"/>
    <col min="2819" max="2819" width="13" style="1" customWidth="1"/>
    <col min="2820" max="2820" width="9.83203125" style="1" customWidth="1"/>
    <col min="2821" max="2821" width="7" style="1" customWidth="1"/>
    <col min="2822" max="2822" width="9.1640625" style="1" customWidth="1"/>
    <col min="2823" max="2823" width="9.33203125" style="1" customWidth="1"/>
    <col min="2824" max="2824" width="9" style="1" customWidth="1"/>
    <col min="2825" max="2825" width="8.1640625" style="1" customWidth="1"/>
    <col min="2826" max="2827" width="7" style="1" customWidth="1"/>
    <col min="2828" max="2828" width="9.5" style="1" customWidth="1"/>
    <col min="2829" max="2829" width="10.1640625" style="1" customWidth="1"/>
    <col min="2830" max="2830" width="8.1640625" style="1" customWidth="1"/>
    <col min="2831" max="2831" width="7" style="1" customWidth="1"/>
    <col min="2832" max="3070" width="10.5" style="1"/>
    <col min="3071" max="3071" width="11" style="1" customWidth="1"/>
    <col min="3072" max="3072" width="2" style="1" customWidth="1"/>
    <col min="3073" max="3073" width="13" style="1" customWidth="1"/>
    <col min="3074" max="3074" width="60" style="1" customWidth="1"/>
    <col min="3075" max="3075" width="13" style="1" customWidth="1"/>
    <col min="3076" max="3076" width="9.83203125" style="1" customWidth="1"/>
    <col min="3077" max="3077" width="7" style="1" customWidth="1"/>
    <col min="3078" max="3078" width="9.1640625" style="1" customWidth="1"/>
    <col min="3079" max="3079" width="9.33203125" style="1" customWidth="1"/>
    <col min="3080" max="3080" width="9" style="1" customWidth="1"/>
    <col min="3081" max="3081" width="8.1640625" style="1" customWidth="1"/>
    <col min="3082" max="3083" width="7" style="1" customWidth="1"/>
    <col min="3084" max="3084" width="9.5" style="1" customWidth="1"/>
    <col min="3085" max="3085" width="10.1640625" style="1" customWidth="1"/>
    <col min="3086" max="3086" width="8.1640625" style="1" customWidth="1"/>
    <col min="3087" max="3087" width="7" style="1" customWidth="1"/>
    <col min="3088" max="3326" width="10.5" style="1"/>
    <col min="3327" max="3327" width="11" style="1" customWidth="1"/>
    <col min="3328" max="3328" width="2" style="1" customWidth="1"/>
    <col min="3329" max="3329" width="13" style="1" customWidth="1"/>
    <col min="3330" max="3330" width="60" style="1" customWidth="1"/>
    <col min="3331" max="3331" width="13" style="1" customWidth="1"/>
    <col min="3332" max="3332" width="9.83203125" style="1" customWidth="1"/>
    <col min="3333" max="3333" width="7" style="1" customWidth="1"/>
    <col min="3334" max="3334" width="9.1640625" style="1" customWidth="1"/>
    <col min="3335" max="3335" width="9.33203125" style="1" customWidth="1"/>
    <col min="3336" max="3336" width="9" style="1" customWidth="1"/>
    <col min="3337" max="3337" width="8.1640625" style="1" customWidth="1"/>
    <col min="3338" max="3339" width="7" style="1" customWidth="1"/>
    <col min="3340" max="3340" width="9.5" style="1" customWidth="1"/>
    <col min="3341" max="3341" width="10.1640625" style="1" customWidth="1"/>
    <col min="3342" max="3342" width="8.1640625" style="1" customWidth="1"/>
    <col min="3343" max="3343" width="7" style="1" customWidth="1"/>
    <col min="3344" max="3582" width="10.5" style="1"/>
    <col min="3583" max="3583" width="11" style="1" customWidth="1"/>
    <col min="3584" max="3584" width="2" style="1" customWidth="1"/>
    <col min="3585" max="3585" width="13" style="1" customWidth="1"/>
    <col min="3586" max="3586" width="60" style="1" customWidth="1"/>
    <col min="3587" max="3587" width="13" style="1" customWidth="1"/>
    <col min="3588" max="3588" width="9.83203125" style="1" customWidth="1"/>
    <col min="3589" max="3589" width="7" style="1" customWidth="1"/>
    <col min="3590" max="3590" width="9.1640625" style="1" customWidth="1"/>
    <col min="3591" max="3591" width="9.33203125" style="1" customWidth="1"/>
    <col min="3592" max="3592" width="9" style="1" customWidth="1"/>
    <col min="3593" max="3593" width="8.1640625" style="1" customWidth="1"/>
    <col min="3594" max="3595" width="7" style="1" customWidth="1"/>
    <col min="3596" max="3596" width="9.5" style="1" customWidth="1"/>
    <col min="3597" max="3597" width="10.1640625" style="1" customWidth="1"/>
    <col min="3598" max="3598" width="8.1640625" style="1" customWidth="1"/>
    <col min="3599" max="3599" width="7" style="1" customWidth="1"/>
    <col min="3600" max="3838" width="10.5" style="1"/>
    <col min="3839" max="3839" width="11" style="1" customWidth="1"/>
    <col min="3840" max="3840" width="2" style="1" customWidth="1"/>
    <col min="3841" max="3841" width="13" style="1" customWidth="1"/>
    <col min="3842" max="3842" width="60" style="1" customWidth="1"/>
    <col min="3843" max="3843" width="13" style="1" customWidth="1"/>
    <col min="3844" max="3844" width="9.83203125" style="1" customWidth="1"/>
    <col min="3845" max="3845" width="7" style="1" customWidth="1"/>
    <col min="3846" max="3846" width="9.1640625" style="1" customWidth="1"/>
    <col min="3847" max="3847" width="9.33203125" style="1" customWidth="1"/>
    <col min="3848" max="3848" width="9" style="1" customWidth="1"/>
    <col min="3849" max="3849" width="8.1640625" style="1" customWidth="1"/>
    <col min="3850" max="3851" width="7" style="1" customWidth="1"/>
    <col min="3852" max="3852" width="9.5" style="1" customWidth="1"/>
    <col min="3853" max="3853" width="10.1640625" style="1" customWidth="1"/>
    <col min="3854" max="3854" width="8.1640625" style="1" customWidth="1"/>
    <col min="3855" max="3855" width="7" style="1" customWidth="1"/>
    <col min="3856" max="4094" width="10.5" style="1"/>
    <col min="4095" max="4095" width="11" style="1" customWidth="1"/>
    <col min="4096" max="4096" width="2" style="1" customWidth="1"/>
    <col min="4097" max="4097" width="13" style="1" customWidth="1"/>
    <col min="4098" max="4098" width="60" style="1" customWidth="1"/>
    <col min="4099" max="4099" width="13" style="1" customWidth="1"/>
    <col min="4100" max="4100" width="9.83203125" style="1" customWidth="1"/>
    <col min="4101" max="4101" width="7" style="1" customWidth="1"/>
    <col min="4102" max="4102" width="9.1640625" style="1" customWidth="1"/>
    <col min="4103" max="4103" width="9.33203125" style="1" customWidth="1"/>
    <col min="4104" max="4104" width="9" style="1" customWidth="1"/>
    <col min="4105" max="4105" width="8.1640625" style="1" customWidth="1"/>
    <col min="4106" max="4107" width="7" style="1" customWidth="1"/>
    <col min="4108" max="4108" width="9.5" style="1" customWidth="1"/>
    <col min="4109" max="4109" width="10.1640625" style="1" customWidth="1"/>
    <col min="4110" max="4110" width="8.1640625" style="1" customWidth="1"/>
    <col min="4111" max="4111" width="7" style="1" customWidth="1"/>
    <col min="4112" max="4350" width="10.5" style="1"/>
    <col min="4351" max="4351" width="11" style="1" customWidth="1"/>
    <col min="4352" max="4352" width="2" style="1" customWidth="1"/>
    <col min="4353" max="4353" width="13" style="1" customWidth="1"/>
    <col min="4354" max="4354" width="60" style="1" customWidth="1"/>
    <col min="4355" max="4355" width="13" style="1" customWidth="1"/>
    <col min="4356" max="4356" width="9.83203125" style="1" customWidth="1"/>
    <col min="4357" max="4357" width="7" style="1" customWidth="1"/>
    <col min="4358" max="4358" width="9.1640625" style="1" customWidth="1"/>
    <col min="4359" max="4359" width="9.33203125" style="1" customWidth="1"/>
    <col min="4360" max="4360" width="9" style="1" customWidth="1"/>
    <col min="4361" max="4361" width="8.1640625" style="1" customWidth="1"/>
    <col min="4362" max="4363" width="7" style="1" customWidth="1"/>
    <col min="4364" max="4364" width="9.5" style="1" customWidth="1"/>
    <col min="4365" max="4365" width="10.1640625" style="1" customWidth="1"/>
    <col min="4366" max="4366" width="8.1640625" style="1" customWidth="1"/>
    <col min="4367" max="4367" width="7" style="1" customWidth="1"/>
    <col min="4368" max="4606" width="10.5" style="1"/>
    <col min="4607" max="4607" width="11" style="1" customWidth="1"/>
    <col min="4608" max="4608" width="2" style="1" customWidth="1"/>
    <col min="4609" max="4609" width="13" style="1" customWidth="1"/>
    <col min="4610" max="4610" width="60" style="1" customWidth="1"/>
    <col min="4611" max="4611" width="13" style="1" customWidth="1"/>
    <col min="4612" max="4612" width="9.83203125" style="1" customWidth="1"/>
    <col min="4613" max="4613" width="7" style="1" customWidth="1"/>
    <col min="4614" max="4614" width="9.1640625" style="1" customWidth="1"/>
    <col min="4615" max="4615" width="9.33203125" style="1" customWidth="1"/>
    <col min="4616" max="4616" width="9" style="1" customWidth="1"/>
    <col min="4617" max="4617" width="8.1640625" style="1" customWidth="1"/>
    <col min="4618" max="4619" width="7" style="1" customWidth="1"/>
    <col min="4620" max="4620" width="9.5" style="1" customWidth="1"/>
    <col min="4621" max="4621" width="10.1640625" style="1" customWidth="1"/>
    <col min="4622" max="4622" width="8.1640625" style="1" customWidth="1"/>
    <col min="4623" max="4623" width="7" style="1" customWidth="1"/>
    <col min="4624" max="4862" width="10.5" style="1"/>
    <col min="4863" max="4863" width="11" style="1" customWidth="1"/>
    <col min="4864" max="4864" width="2" style="1" customWidth="1"/>
    <col min="4865" max="4865" width="13" style="1" customWidth="1"/>
    <col min="4866" max="4866" width="60" style="1" customWidth="1"/>
    <col min="4867" max="4867" width="13" style="1" customWidth="1"/>
    <col min="4868" max="4868" width="9.83203125" style="1" customWidth="1"/>
    <col min="4869" max="4869" width="7" style="1" customWidth="1"/>
    <col min="4870" max="4870" width="9.1640625" style="1" customWidth="1"/>
    <col min="4871" max="4871" width="9.33203125" style="1" customWidth="1"/>
    <col min="4872" max="4872" width="9" style="1" customWidth="1"/>
    <col min="4873" max="4873" width="8.1640625" style="1" customWidth="1"/>
    <col min="4874" max="4875" width="7" style="1" customWidth="1"/>
    <col min="4876" max="4876" width="9.5" style="1" customWidth="1"/>
    <col min="4877" max="4877" width="10.1640625" style="1" customWidth="1"/>
    <col min="4878" max="4878" width="8.1640625" style="1" customWidth="1"/>
    <col min="4879" max="4879" width="7" style="1" customWidth="1"/>
    <col min="4880" max="5118" width="10.5" style="1"/>
    <col min="5119" max="5119" width="11" style="1" customWidth="1"/>
    <col min="5120" max="5120" width="2" style="1" customWidth="1"/>
    <col min="5121" max="5121" width="13" style="1" customWidth="1"/>
    <col min="5122" max="5122" width="60" style="1" customWidth="1"/>
    <col min="5123" max="5123" width="13" style="1" customWidth="1"/>
    <col min="5124" max="5124" width="9.83203125" style="1" customWidth="1"/>
    <col min="5125" max="5125" width="7" style="1" customWidth="1"/>
    <col min="5126" max="5126" width="9.1640625" style="1" customWidth="1"/>
    <col min="5127" max="5127" width="9.33203125" style="1" customWidth="1"/>
    <col min="5128" max="5128" width="9" style="1" customWidth="1"/>
    <col min="5129" max="5129" width="8.1640625" style="1" customWidth="1"/>
    <col min="5130" max="5131" width="7" style="1" customWidth="1"/>
    <col min="5132" max="5132" width="9.5" style="1" customWidth="1"/>
    <col min="5133" max="5133" width="10.1640625" style="1" customWidth="1"/>
    <col min="5134" max="5134" width="8.1640625" style="1" customWidth="1"/>
    <col min="5135" max="5135" width="7" style="1" customWidth="1"/>
    <col min="5136" max="5374" width="10.5" style="1"/>
    <col min="5375" max="5375" width="11" style="1" customWidth="1"/>
    <col min="5376" max="5376" width="2" style="1" customWidth="1"/>
    <col min="5377" max="5377" width="13" style="1" customWidth="1"/>
    <col min="5378" max="5378" width="60" style="1" customWidth="1"/>
    <col min="5379" max="5379" width="13" style="1" customWidth="1"/>
    <col min="5380" max="5380" width="9.83203125" style="1" customWidth="1"/>
    <col min="5381" max="5381" width="7" style="1" customWidth="1"/>
    <col min="5382" max="5382" width="9.1640625" style="1" customWidth="1"/>
    <col min="5383" max="5383" width="9.33203125" style="1" customWidth="1"/>
    <col min="5384" max="5384" width="9" style="1" customWidth="1"/>
    <col min="5385" max="5385" width="8.1640625" style="1" customWidth="1"/>
    <col min="5386" max="5387" width="7" style="1" customWidth="1"/>
    <col min="5388" max="5388" width="9.5" style="1" customWidth="1"/>
    <col min="5389" max="5389" width="10.1640625" style="1" customWidth="1"/>
    <col min="5390" max="5390" width="8.1640625" style="1" customWidth="1"/>
    <col min="5391" max="5391" width="7" style="1" customWidth="1"/>
    <col min="5392" max="5630" width="10.5" style="1"/>
    <col min="5631" max="5631" width="11" style="1" customWidth="1"/>
    <col min="5632" max="5632" width="2" style="1" customWidth="1"/>
    <col min="5633" max="5633" width="13" style="1" customWidth="1"/>
    <col min="5634" max="5634" width="60" style="1" customWidth="1"/>
    <col min="5635" max="5635" width="13" style="1" customWidth="1"/>
    <col min="5636" max="5636" width="9.83203125" style="1" customWidth="1"/>
    <col min="5637" max="5637" width="7" style="1" customWidth="1"/>
    <col min="5638" max="5638" width="9.1640625" style="1" customWidth="1"/>
    <col min="5639" max="5639" width="9.33203125" style="1" customWidth="1"/>
    <col min="5640" max="5640" width="9" style="1" customWidth="1"/>
    <col min="5641" max="5641" width="8.1640625" style="1" customWidth="1"/>
    <col min="5642" max="5643" width="7" style="1" customWidth="1"/>
    <col min="5644" max="5644" width="9.5" style="1" customWidth="1"/>
    <col min="5645" max="5645" width="10.1640625" style="1" customWidth="1"/>
    <col min="5646" max="5646" width="8.1640625" style="1" customWidth="1"/>
    <col min="5647" max="5647" width="7" style="1" customWidth="1"/>
    <col min="5648" max="5886" width="10.5" style="1"/>
    <col min="5887" max="5887" width="11" style="1" customWidth="1"/>
    <col min="5888" max="5888" width="2" style="1" customWidth="1"/>
    <col min="5889" max="5889" width="13" style="1" customWidth="1"/>
    <col min="5890" max="5890" width="60" style="1" customWidth="1"/>
    <col min="5891" max="5891" width="13" style="1" customWidth="1"/>
    <col min="5892" max="5892" width="9.83203125" style="1" customWidth="1"/>
    <col min="5893" max="5893" width="7" style="1" customWidth="1"/>
    <col min="5894" max="5894" width="9.1640625" style="1" customWidth="1"/>
    <col min="5895" max="5895" width="9.33203125" style="1" customWidth="1"/>
    <col min="5896" max="5896" width="9" style="1" customWidth="1"/>
    <col min="5897" max="5897" width="8.1640625" style="1" customWidth="1"/>
    <col min="5898" max="5899" width="7" style="1" customWidth="1"/>
    <col min="5900" max="5900" width="9.5" style="1" customWidth="1"/>
    <col min="5901" max="5901" width="10.1640625" style="1" customWidth="1"/>
    <col min="5902" max="5902" width="8.1640625" style="1" customWidth="1"/>
    <col min="5903" max="5903" width="7" style="1" customWidth="1"/>
    <col min="5904" max="6142" width="10.5" style="1"/>
    <col min="6143" max="6143" width="11" style="1" customWidth="1"/>
    <col min="6144" max="6144" width="2" style="1" customWidth="1"/>
    <col min="6145" max="6145" width="13" style="1" customWidth="1"/>
    <col min="6146" max="6146" width="60" style="1" customWidth="1"/>
    <col min="6147" max="6147" width="13" style="1" customWidth="1"/>
    <col min="6148" max="6148" width="9.83203125" style="1" customWidth="1"/>
    <col min="6149" max="6149" width="7" style="1" customWidth="1"/>
    <col min="6150" max="6150" width="9.1640625" style="1" customWidth="1"/>
    <col min="6151" max="6151" width="9.33203125" style="1" customWidth="1"/>
    <col min="6152" max="6152" width="9" style="1" customWidth="1"/>
    <col min="6153" max="6153" width="8.1640625" style="1" customWidth="1"/>
    <col min="6154" max="6155" width="7" style="1" customWidth="1"/>
    <col min="6156" max="6156" width="9.5" style="1" customWidth="1"/>
    <col min="6157" max="6157" width="10.1640625" style="1" customWidth="1"/>
    <col min="6158" max="6158" width="8.1640625" style="1" customWidth="1"/>
    <col min="6159" max="6159" width="7" style="1" customWidth="1"/>
    <col min="6160" max="6398" width="10.5" style="1"/>
    <col min="6399" max="6399" width="11" style="1" customWidth="1"/>
    <col min="6400" max="6400" width="2" style="1" customWidth="1"/>
    <col min="6401" max="6401" width="13" style="1" customWidth="1"/>
    <col min="6402" max="6402" width="60" style="1" customWidth="1"/>
    <col min="6403" max="6403" width="13" style="1" customWidth="1"/>
    <col min="6404" max="6404" width="9.83203125" style="1" customWidth="1"/>
    <col min="6405" max="6405" width="7" style="1" customWidth="1"/>
    <col min="6406" max="6406" width="9.1640625" style="1" customWidth="1"/>
    <col min="6407" max="6407" width="9.33203125" style="1" customWidth="1"/>
    <col min="6408" max="6408" width="9" style="1" customWidth="1"/>
    <col min="6409" max="6409" width="8.1640625" style="1" customWidth="1"/>
    <col min="6410" max="6411" width="7" style="1" customWidth="1"/>
    <col min="6412" max="6412" width="9.5" style="1" customWidth="1"/>
    <col min="6413" max="6413" width="10.1640625" style="1" customWidth="1"/>
    <col min="6414" max="6414" width="8.1640625" style="1" customWidth="1"/>
    <col min="6415" max="6415" width="7" style="1" customWidth="1"/>
    <col min="6416" max="6654" width="10.5" style="1"/>
    <col min="6655" max="6655" width="11" style="1" customWidth="1"/>
    <col min="6656" max="6656" width="2" style="1" customWidth="1"/>
    <col min="6657" max="6657" width="13" style="1" customWidth="1"/>
    <col min="6658" max="6658" width="60" style="1" customWidth="1"/>
    <col min="6659" max="6659" width="13" style="1" customWidth="1"/>
    <col min="6660" max="6660" width="9.83203125" style="1" customWidth="1"/>
    <col min="6661" max="6661" width="7" style="1" customWidth="1"/>
    <col min="6662" max="6662" width="9.1640625" style="1" customWidth="1"/>
    <col min="6663" max="6663" width="9.33203125" style="1" customWidth="1"/>
    <col min="6664" max="6664" width="9" style="1" customWidth="1"/>
    <col min="6665" max="6665" width="8.1640625" style="1" customWidth="1"/>
    <col min="6666" max="6667" width="7" style="1" customWidth="1"/>
    <col min="6668" max="6668" width="9.5" style="1" customWidth="1"/>
    <col min="6669" max="6669" width="10.1640625" style="1" customWidth="1"/>
    <col min="6670" max="6670" width="8.1640625" style="1" customWidth="1"/>
    <col min="6671" max="6671" width="7" style="1" customWidth="1"/>
    <col min="6672" max="6910" width="10.5" style="1"/>
    <col min="6911" max="6911" width="11" style="1" customWidth="1"/>
    <col min="6912" max="6912" width="2" style="1" customWidth="1"/>
    <col min="6913" max="6913" width="13" style="1" customWidth="1"/>
    <col min="6914" max="6914" width="60" style="1" customWidth="1"/>
    <col min="6915" max="6915" width="13" style="1" customWidth="1"/>
    <col min="6916" max="6916" width="9.83203125" style="1" customWidth="1"/>
    <col min="6917" max="6917" width="7" style="1" customWidth="1"/>
    <col min="6918" max="6918" width="9.1640625" style="1" customWidth="1"/>
    <col min="6919" max="6919" width="9.33203125" style="1" customWidth="1"/>
    <col min="6920" max="6920" width="9" style="1" customWidth="1"/>
    <col min="6921" max="6921" width="8.1640625" style="1" customWidth="1"/>
    <col min="6922" max="6923" width="7" style="1" customWidth="1"/>
    <col min="6924" max="6924" width="9.5" style="1" customWidth="1"/>
    <col min="6925" max="6925" width="10.1640625" style="1" customWidth="1"/>
    <col min="6926" max="6926" width="8.1640625" style="1" customWidth="1"/>
    <col min="6927" max="6927" width="7" style="1" customWidth="1"/>
    <col min="6928" max="7166" width="10.5" style="1"/>
    <col min="7167" max="7167" width="11" style="1" customWidth="1"/>
    <col min="7168" max="7168" width="2" style="1" customWidth="1"/>
    <col min="7169" max="7169" width="13" style="1" customWidth="1"/>
    <col min="7170" max="7170" width="60" style="1" customWidth="1"/>
    <col min="7171" max="7171" width="13" style="1" customWidth="1"/>
    <col min="7172" max="7172" width="9.83203125" style="1" customWidth="1"/>
    <col min="7173" max="7173" width="7" style="1" customWidth="1"/>
    <col min="7174" max="7174" width="9.1640625" style="1" customWidth="1"/>
    <col min="7175" max="7175" width="9.33203125" style="1" customWidth="1"/>
    <col min="7176" max="7176" width="9" style="1" customWidth="1"/>
    <col min="7177" max="7177" width="8.1640625" style="1" customWidth="1"/>
    <col min="7178" max="7179" width="7" style="1" customWidth="1"/>
    <col min="7180" max="7180" width="9.5" style="1" customWidth="1"/>
    <col min="7181" max="7181" width="10.1640625" style="1" customWidth="1"/>
    <col min="7182" max="7182" width="8.1640625" style="1" customWidth="1"/>
    <col min="7183" max="7183" width="7" style="1" customWidth="1"/>
    <col min="7184" max="7422" width="10.5" style="1"/>
    <col min="7423" max="7423" width="11" style="1" customWidth="1"/>
    <col min="7424" max="7424" width="2" style="1" customWidth="1"/>
    <col min="7425" max="7425" width="13" style="1" customWidth="1"/>
    <col min="7426" max="7426" width="60" style="1" customWidth="1"/>
    <col min="7427" max="7427" width="13" style="1" customWidth="1"/>
    <col min="7428" max="7428" width="9.83203125" style="1" customWidth="1"/>
    <col min="7429" max="7429" width="7" style="1" customWidth="1"/>
    <col min="7430" max="7430" width="9.1640625" style="1" customWidth="1"/>
    <col min="7431" max="7431" width="9.33203125" style="1" customWidth="1"/>
    <col min="7432" max="7432" width="9" style="1" customWidth="1"/>
    <col min="7433" max="7433" width="8.1640625" style="1" customWidth="1"/>
    <col min="7434" max="7435" width="7" style="1" customWidth="1"/>
    <col min="7436" max="7436" width="9.5" style="1" customWidth="1"/>
    <col min="7437" max="7437" width="10.1640625" style="1" customWidth="1"/>
    <col min="7438" max="7438" width="8.1640625" style="1" customWidth="1"/>
    <col min="7439" max="7439" width="7" style="1" customWidth="1"/>
    <col min="7440" max="7678" width="10.5" style="1"/>
    <col min="7679" max="7679" width="11" style="1" customWidth="1"/>
    <col min="7680" max="7680" width="2" style="1" customWidth="1"/>
    <col min="7681" max="7681" width="13" style="1" customWidth="1"/>
    <col min="7682" max="7682" width="60" style="1" customWidth="1"/>
    <col min="7683" max="7683" width="13" style="1" customWidth="1"/>
    <col min="7684" max="7684" width="9.83203125" style="1" customWidth="1"/>
    <col min="7685" max="7685" width="7" style="1" customWidth="1"/>
    <col min="7686" max="7686" width="9.1640625" style="1" customWidth="1"/>
    <col min="7687" max="7687" width="9.33203125" style="1" customWidth="1"/>
    <col min="7688" max="7688" width="9" style="1" customWidth="1"/>
    <col min="7689" max="7689" width="8.1640625" style="1" customWidth="1"/>
    <col min="7690" max="7691" width="7" style="1" customWidth="1"/>
    <col min="7692" max="7692" width="9.5" style="1" customWidth="1"/>
    <col min="7693" max="7693" width="10.1640625" style="1" customWidth="1"/>
    <col min="7694" max="7694" width="8.1640625" style="1" customWidth="1"/>
    <col min="7695" max="7695" width="7" style="1" customWidth="1"/>
    <col min="7696" max="7934" width="10.5" style="1"/>
    <col min="7935" max="7935" width="11" style="1" customWidth="1"/>
    <col min="7936" max="7936" width="2" style="1" customWidth="1"/>
    <col min="7937" max="7937" width="13" style="1" customWidth="1"/>
    <col min="7938" max="7938" width="60" style="1" customWidth="1"/>
    <col min="7939" max="7939" width="13" style="1" customWidth="1"/>
    <col min="7940" max="7940" width="9.83203125" style="1" customWidth="1"/>
    <col min="7941" max="7941" width="7" style="1" customWidth="1"/>
    <col min="7942" max="7942" width="9.1640625" style="1" customWidth="1"/>
    <col min="7943" max="7943" width="9.33203125" style="1" customWidth="1"/>
    <col min="7944" max="7944" width="9" style="1" customWidth="1"/>
    <col min="7945" max="7945" width="8.1640625" style="1" customWidth="1"/>
    <col min="7946" max="7947" width="7" style="1" customWidth="1"/>
    <col min="7948" max="7948" width="9.5" style="1" customWidth="1"/>
    <col min="7949" max="7949" width="10.1640625" style="1" customWidth="1"/>
    <col min="7950" max="7950" width="8.1640625" style="1" customWidth="1"/>
    <col min="7951" max="7951" width="7" style="1" customWidth="1"/>
    <col min="7952" max="8190" width="10.5" style="1"/>
    <col min="8191" max="8191" width="11" style="1" customWidth="1"/>
    <col min="8192" max="8192" width="2" style="1" customWidth="1"/>
    <col min="8193" max="8193" width="13" style="1" customWidth="1"/>
    <col min="8194" max="8194" width="60" style="1" customWidth="1"/>
    <col min="8195" max="8195" width="13" style="1" customWidth="1"/>
    <col min="8196" max="8196" width="9.83203125" style="1" customWidth="1"/>
    <col min="8197" max="8197" width="7" style="1" customWidth="1"/>
    <col min="8198" max="8198" width="9.1640625" style="1" customWidth="1"/>
    <col min="8199" max="8199" width="9.33203125" style="1" customWidth="1"/>
    <col min="8200" max="8200" width="9" style="1" customWidth="1"/>
    <col min="8201" max="8201" width="8.1640625" style="1" customWidth="1"/>
    <col min="8202" max="8203" width="7" style="1" customWidth="1"/>
    <col min="8204" max="8204" width="9.5" style="1" customWidth="1"/>
    <col min="8205" max="8205" width="10.1640625" style="1" customWidth="1"/>
    <col min="8206" max="8206" width="8.1640625" style="1" customWidth="1"/>
    <col min="8207" max="8207" width="7" style="1" customWidth="1"/>
    <col min="8208" max="8446" width="10.5" style="1"/>
    <col min="8447" max="8447" width="11" style="1" customWidth="1"/>
    <col min="8448" max="8448" width="2" style="1" customWidth="1"/>
    <col min="8449" max="8449" width="13" style="1" customWidth="1"/>
    <col min="8450" max="8450" width="60" style="1" customWidth="1"/>
    <col min="8451" max="8451" width="13" style="1" customWidth="1"/>
    <col min="8452" max="8452" width="9.83203125" style="1" customWidth="1"/>
    <col min="8453" max="8453" width="7" style="1" customWidth="1"/>
    <col min="8454" max="8454" width="9.1640625" style="1" customWidth="1"/>
    <col min="8455" max="8455" width="9.33203125" style="1" customWidth="1"/>
    <col min="8456" max="8456" width="9" style="1" customWidth="1"/>
    <col min="8457" max="8457" width="8.1640625" style="1" customWidth="1"/>
    <col min="8458" max="8459" width="7" style="1" customWidth="1"/>
    <col min="8460" max="8460" width="9.5" style="1" customWidth="1"/>
    <col min="8461" max="8461" width="10.1640625" style="1" customWidth="1"/>
    <col min="8462" max="8462" width="8.1640625" style="1" customWidth="1"/>
    <col min="8463" max="8463" width="7" style="1" customWidth="1"/>
    <col min="8464" max="8702" width="10.5" style="1"/>
    <col min="8703" max="8703" width="11" style="1" customWidth="1"/>
    <col min="8704" max="8704" width="2" style="1" customWidth="1"/>
    <col min="8705" max="8705" width="13" style="1" customWidth="1"/>
    <col min="8706" max="8706" width="60" style="1" customWidth="1"/>
    <col min="8707" max="8707" width="13" style="1" customWidth="1"/>
    <col min="8708" max="8708" width="9.83203125" style="1" customWidth="1"/>
    <col min="8709" max="8709" width="7" style="1" customWidth="1"/>
    <col min="8710" max="8710" width="9.1640625" style="1" customWidth="1"/>
    <col min="8711" max="8711" width="9.33203125" style="1" customWidth="1"/>
    <col min="8712" max="8712" width="9" style="1" customWidth="1"/>
    <col min="8713" max="8713" width="8.1640625" style="1" customWidth="1"/>
    <col min="8714" max="8715" width="7" style="1" customWidth="1"/>
    <col min="8716" max="8716" width="9.5" style="1" customWidth="1"/>
    <col min="8717" max="8717" width="10.1640625" style="1" customWidth="1"/>
    <col min="8718" max="8718" width="8.1640625" style="1" customWidth="1"/>
    <col min="8719" max="8719" width="7" style="1" customWidth="1"/>
    <col min="8720" max="8958" width="10.5" style="1"/>
    <col min="8959" max="8959" width="11" style="1" customWidth="1"/>
    <col min="8960" max="8960" width="2" style="1" customWidth="1"/>
    <col min="8961" max="8961" width="13" style="1" customWidth="1"/>
    <col min="8962" max="8962" width="60" style="1" customWidth="1"/>
    <col min="8963" max="8963" width="13" style="1" customWidth="1"/>
    <col min="8964" max="8964" width="9.83203125" style="1" customWidth="1"/>
    <col min="8965" max="8965" width="7" style="1" customWidth="1"/>
    <col min="8966" max="8966" width="9.1640625" style="1" customWidth="1"/>
    <col min="8967" max="8967" width="9.33203125" style="1" customWidth="1"/>
    <col min="8968" max="8968" width="9" style="1" customWidth="1"/>
    <col min="8969" max="8969" width="8.1640625" style="1" customWidth="1"/>
    <col min="8970" max="8971" width="7" style="1" customWidth="1"/>
    <col min="8972" max="8972" width="9.5" style="1" customWidth="1"/>
    <col min="8973" max="8973" width="10.1640625" style="1" customWidth="1"/>
    <col min="8974" max="8974" width="8.1640625" style="1" customWidth="1"/>
    <col min="8975" max="8975" width="7" style="1" customWidth="1"/>
    <col min="8976" max="9214" width="10.5" style="1"/>
    <col min="9215" max="9215" width="11" style="1" customWidth="1"/>
    <col min="9216" max="9216" width="2" style="1" customWidth="1"/>
    <col min="9217" max="9217" width="13" style="1" customWidth="1"/>
    <col min="9218" max="9218" width="60" style="1" customWidth="1"/>
    <col min="9219" max="9219" width="13" style="1" customWidth="1"/>
    <col min="9220" max="9220" width="9.83203125" style="1" customWidth="1"/>
    <col min="9221" max="9221" width="7" style="1" customWidth="1"/>
    <col min="9222" max="9222" width="9.1640625" style="1" customWidth="1"/>
    <col min="9223" max="9223" width="9.33203125" style="1" customWidth="1"/>
    <col min="9224" max="9224" width="9" style="1" customWidth="1"/>
    <col min="9225" max="9225" width="8.1640625" style="1" customWidth="1"/>
    <col min="9226" max="9227" width="7" style="1" customWidth="1"/>
    <col min="9228" max="9228" width="9.5" style="1" customWidth="1"/>
    <col min="9229" max="9229" width="10.1640625" style="1" customWidth="1"/>
    <col min="9230" max="9230" width="8.1640625" style="1" customWidth="1"/>
    <col min="9231" max="9231" width="7" style="1" customWidth="1"/>
    <col min="9232" max="9470" width="10.5" style="1"/>
    <col min="9471" max="9471" width="11" style="1" customWidth="1"/>
    <col min="9472" max="9472" width="2" style="1" customWidth="1"/>
    <col min="9473" max="9473" width="13" style="1" customWidth="1"/>
    <col min="9474" max="9474" width="60" style="1" customWidth="1"/>
    <col min="9475" max="9475" width="13" style="1" customWidth="1"/>
    <col min="9476" max="9476" width="9.83203125" style="1" customWidth="1"/>
    <col min="9477" max="9477" width="7" style="1" customWidth="1"/>
    <col min="9478" max="9478" width="9.1640625" style="1" customWidth="1"/>
    <col min="9479" max="9479" width="9.33203125" style="1" customWidth="1"/>
    <col min="9480" max="9480" width="9" style="1" customWidth="1"/>
    <col min="9481" max="9481" width="8.1640625" style="1" customWidth="1"/>
    <col min="9482" max="9483" width="7" style="1" customWidth="1"/>
    <col min="9484" max="9484" width="9.5" style="1" customWidth="1"/>
    <col min="9485" max="9485" width="10.1640625" style="1" customWidth="1"/>
    <col min="9486" max="9486" width="8.1640625" style="1" customWidth="1"/>
    <col min="9487" max="9487" width="7" style="1" customWidth="1"/>
    <col min="9488" max="9726" width="10.5" style="1"/>
    <col min="9727" max="9727" width="11" style="1" customWidth="1"/>
    <col min="9728" max="9728" width="2" style="1" customWidth="1"/>
    <col min="9729" max="9729" width="13" style="1" customWidth="1"/>
    <col min="9730" max="9730" width="60" style="1" customWidth="1"/>
    <col min="9731" max="9731" width="13" style="1" customWidth="1"/>
    <col min="9732" max="9732" width="9.83203125" style="1" customWidth="1"/>
    <col min="9733" max="9733" width="7" style="1" customWidth="1"/>
    <col min="9734" max="9734" width="9.1640625" style="1" customWidth="1"/>
    <col min="9735" max="9735" width="9.33203125" style="1" customWidth="1"/>
    <col min="9736" max="9736" width="9" style="1" customWidth="1"/>
    <col min="9737" max="9737" width="8.1640625" style="1" customWidth="1"/>
    <col min="9738" max="9739" width="7" style="1" customWidth="1"/>
    <col min="9740" max="9740" width="9.5" style="1" customWidth="1"/>
    <col min="9741" max="9741" width="10.1640625" style="1" customWidth="1"/>
    <col min="9742" max="9742" width="8.1640625" style="1" customWidth="1"/>
    <col min="9743" max="9743" width="7" style="1" customWidth="1"/>
    <col min="9744" max="9982" width="10.5" style="1"/>
    <col min="9983" max="9983" width="11" style="1" customWidth="1"/>
    <col min="9984" max="9984" width="2" style="1" customWidth="1"/>
    <col min="9985" max="9985" width="13" style="1" customWidth="1"/>
    <col min="9986" max="9986" width="60" style="1" customWidth="1"/>
    <col min="9987" max="9987" width="13" style="1" customWidth="1"/>
    <col min="9988" max="9988" width="9.83203125" style="1" customWidth="1"/>
    <col min="9989" max="9989" width="7" style="1" customWidth="1"/>
    <col min="9990" max="9990" width="9.1640625" style="1" customWidth="1"/>
    <col min="9991" max="9991" width="9.33203125" style="1" customWidth="1"/>
    <col min="9992" max="9992" width="9" style="1" customWidth="1"/>
    <col min="9993" max="9993" width="8.1640625" style="1" customWidth="1"/>
    <col min="9994" max="9995" width="7" style="1" customWidth="1"/>
    <col min="9996" max="9996" width="9.5" style="1" customWidth="1"/>
    <col min="9997" max="9997" width="10.1640625" style="1" customWidth="1"/>
    <col min="9998" max="9998" width="8.1640625" style="1" customWidth="1"/>
    <col min="9999" max="9999" width="7" style="1" customWidth="1"/>
    <col min="10000" max="10238" width="10.5" style="1"/>
    <col min="10239" max="10239" width="11" style="1" customWidth="1"/>
    <col min="10240" max="10240" width="2" style="1" customWidth="1"/>
    <col min="10241" max="10241" width="13" style="1" customWidth="1"/>
    <col min="10242" max="10242" width="60" style="1" customWidth="1"/>
    <col min="10243" max="10243" width="13" style="1" customWidth="1"/>
    <col min="10244" max="10244" width="9.83203125" style="1" customWidth="1"/>
    <col min="10245" max="10245" width="7" style="1" customWidth="1"/>
    <col min="10246" max="10246" width="9.1640625" style="1" customWidth="1"/>
    <col min="10247" max="10247" width="9.33203125" style="1" customWidth="1"/>
    <col min="10248" max="10248" width="9" style="1" customWidth="1"/>
    <col min="10249" max="10249" width="8.1640625" style="1" customWidth="1"/>
    <col min="10250" max="10251" width="7" style="1" customWidth="1"/>
    <col min="10252" max="10252" width="9.5" style="1" customWidth="1"/>
    <col min="10253" max="10253" width="10.1640625" style="1" customWidth="1"/>
    <col min="10254" max="10254" width="8.1640625" style="1" customWidth="1"/>
    <col min="10255" max="10255" width="7" style="1" customWidth="1"/>
    <col min="10256" max="10494" width="10.5" style="1"/>
    <col min="10495" max="10495" width="11" style="1" customWidth="1"/>
    <col min="10496" max="10496" width="2" style="1" customWidth="1"/>
    <col min="10497" max="10497" width="13" style="1" customWidth="1"/>
    <col min="10498" max="10498" width="60" style="1" customWidth="1"/>
    <col min="10499" max="10499" width="13" style="1" customWidth="1"/>
    <col min="10500" max="10500" width="9.83203125" style="1" customWidth="1"/>
    <col min="10501" max="10501" width="7" style="1" customWidth="1"/>
    <col min="10502" max="10502" width="9.1640625" style="1" customWidth="1"/>
    <col min="10503" max="10503" width="9.33203125" style="1" customWidth="1"/>
    <col min="10504" max="10504" width="9" style="1" customWidth="1"/>
    <col min="10505" max="10505" width="8.1640625" style="1" customWidth="1"/>
    <col min="10506" max="10507" width="7" style="1" customWidth="1"/>
    <col min="10508" max="10508" width="9.5" style="1" customWidth="1"/>
    <col min="10509" max="10509" width="10.1640625" style="1" customWidth="1"/>
    <col min="10510" max="10510" width="8.1640625" style="1" customWidth="1"/>
    <col min="10511" max="10511" width="7" style="1" customWidth="1"/>
    <col min="10512" max="10750" width="10.5" style="1"/>
    <col min="10751" max="10751" width="11" style="1" customWidth="1"/>
    <col min="10752" max="10752" width="2" style="1" customWidth="1"/>
    <col min="10753" max="10753" width="13" style="1" customWidth="1"/>
    <col min="10754" max="10754" width="60" style="1" customWidth="1"/>
    <col min="10755" max="10755" width="13" style="1" customWidth="1"/>
    <col min="10756" max="10756" width="9.83203125" style="1" customWidth="1"/>
    <col min="10757" max="10757" width="7" style="1" customWidth="1"/>
    <col min="10758" max="10758" width="9.1640625" style="1" customWidth="1"/>
    <col min="10759" max="10759" width="9.33203125" style="1" customWidth="1"/>
    <col min="10760" max="10760" width="9" style="1" customWidth="1"/>
    <col min="10761" max="10761" width="8.1640625" style="1" customWidth="1"/>
    <col min="10762" max="10763" width="7" style="1" customWidth="1"/>
    <col min="10764" max="10764" width="9.5" style="1" customWidth="1"/>
    <col min="10765" max="10765" width="10.1640625" style="1" customWidth="1"/>
    <col min="10766" max="10766" width="8.1640625" style="1" customWidth="1"/>
    <col min="10767" max="10767" width="7" style="1" customWidth="1"/>
    <col min="10768" max="11006" width="10.5" style="1"/>
    <col min="11007" max="11007" width="11" style="1" customWidth="1"/>
    <col min="11008" max="11008" width="2" style="1" customWidth="1"/>
    <col min="11009" max="11009" width="13" style="1" customWidth="1"/>
    <col min="11010" max="11010" width="60" style="1" customWidth="1"/>
    <col min="11011" max="11011" width="13" style="1" customWidth="1"/>
    <col min="11012" max="11012" width="9.83203125" style="1" customWidth="1"/>
    <col min="11013" max="11013" width="7" style="1" customWidth="1"/>
    <col min="11014" max="11014" width="9.1640625" style="1" customWidth="1"/>
    <col min="11015" max="11015" width="9.33203125" style="1" customWidth="1"/>
    <col min="11016" max="11016" width="9" style="1" customWidth="1"/>
    <col min="11017" max="11017" width="8.1640625" style="1" customWidth="1"/>
    <col min="11018" max="11019" width="7" style="1" customWidth="1"/>
    <col min="11020" max="11020" width="9.5" style="1" customWidth="1"/>
    <col min="11021" max="11021" width="10.1640625" style="1" customWidth="1"/>
    <col min="11022" max="11022" width="8.1640625" style="1" customWidth="1"/>
    <col min="11023" max="11023" width="7" style="1" customWidth="1"/>
    <col min="11024" max="11262" width="10.5" style="1"/>
    <col min="11263" max="11263" width="11" style="1" customWidth="1"/>
    <col min="11264" max="11264" width="2" style="1" customWidth="1"/>
    <col min="11265" max="11265" width="13" style="1" customWidth="1"/>
    <col min="11266" max="11266" width="60" style="1" customWidth="1"/>
    <col min="11267" max="11267" width="13" style="1" customWidth="1"/>
    <col min="11268" max="11268" width="9.83203125" style="1" customWidth="1"/>
    <col min="11269" max="11269" width="7" style="1" customWidth="1"/>
    <col min="11270" max="11270" width="9.1640625" style="1" customWidth="1"/>
    <col min="11271" max="11271" width="9.33203125" style="1" customWidth="1"/>
    <col min="11272" max="11272" width="9" style="1" customWidth="1"/>
    <col min="11273" max="11273" width="8.1640625" style="1" customWidth="1"/>
    <col min="11274" max="11275" width="7" style="1" customWidth="1"/>
    <col min="11276" max="11276" width="9.5" style="1" customWidth="1"/>
    <col min="11277" max="11277" width="10.1640625" style="1" customWidth="1"/>
    <col min="11278" max="11278" width="8.1640625" style="1" customWidth="1"/>
    <col min="11279" max="11279" width="7" style="1" customWidth="1"/>
    <col min="11280" max="11518" width="10.5" style="1"/>
    <col min="11519" max="11519" width="11" style="1" customWidth="1"/>
    <col min="11520" max="11520" width="2" style="1" customWidth="1"/>
    <col min="11521" max="11521" width="13" style="1" customWidth="1"/>
    <col min="11522" max="11522" width="60" style="1" customWidth="1"/>
    <col min="11523" max="11523" width="13" style="1" customWidth="1"/>
    <col min="11524" max="11524" width="9.83203125" style="1" customWidth="1"/>
    <col min="11525" max="11525" width="7" style="1" customWidth="1"/>
    <col min="11526" max="11526" width="9.1640625" style="1" customWidth="1"/>
    <col min="11527" max="11527" width="9.33203125" style="1" customWidth="1"/>
    <col min="11528" max="11528" width="9" style="1" customWidth="1"/>
    <col min="11529" max="11529" width="8.1640625" style="1" customWidth="1"/>
    <col min="11530" max="11531" width="7" style="1" customWidth="1"/>
    <col min="11532" max="11532" width="9.5" style="1" customWidth="1"/>
    <col min="11533" max="11533" width="10.1640625" style="1" customWidth="1"/>
    <col min="11534" max="11534" width="8.1640625" style="1" customWidth="1"/>
    <col min="11535" max="11535" width="7" style="1" customWidth="1"/>
    <col min="11536" max="11774" width="10.5" style="1"/>
    <col min="11775" max="11775" width="11" style="1" customWidth="1"/>
    <col min="11776" max="11776" width="2" style="1" customWidth="1"/>
    <col min="11777" max="11777" width="13" style="1" customWidth="1"/>
    <col min="11778" max="11778" width="60" style="1" customWidth="1"/>
    <col min="11779" max="11779" width="13" style="1" customWidth="1"/>
    <col min="11780" max="11780" width="9.83203125" style="1" customWidth="1"/>
    <col min="11781" max="11781" width="7" style="1" customWidth="1"/>
    <col min="11782" max="11782" width="9.1640625" style="1" customWidth="1"/>
    <col min="11783" max="11783" width="9.33203125" style="1" customWidth="1"/>
    <col min="11784" max="11784" width="9" style="1" customWidth="1"/>
    <col min="11785" max="11785" width="8.1640625" style="1" customWidth="1"/>
    <col min="11786" max="11787" width="7" style="1" customWidth="1"/>
    <col min="11788" max="11788" width="9.5" style="1" customWidth="1"/>
    <col min="11789" max="11789" width="10.1640625" style="1" customWidth="1"/>
    <col min="11790" max="11790" width="8.1640625" style="1" customWidth="1"/>
    <col min="11791" max="11791" width="7" style="1" customWidth="1"/>
    <col min="11792" max="12030" width="10.5" style="1"/>
    <col min="12031" max="12031" width="11" style="1" customWidth="1"/>
    <col min="12032" max="12032" width="2" style="1" customWidth="1"/>
    <col min="12033" max="12033" width="13" style="1" customWidth="1"/>
    <col min="12034" max="12034" width="60" style="1" customWidth="1"/>
    <col min="12035" max="12035" width="13" style="1" customWidth="1"/>
    <col min="12036" max="12036" width="9.83203125" style="1" customWidth="1"/>
    <col min="12037" max="12037" width="7" style="1" customWidth="1"/>
    <col min="12038" max="12038" width="9.1640625" style="1" customWidth="1"/>
    <col min="12039" max="12039" width="9.33203125" style="1" customWidth="1"/>
    <col min="12040" max="12040" width="9" style="1" customWidth="1"/>
    <col min="12041" max="12041" width="8.1640625" style="1" customWidth="1"/>
    <col min="12042" max="12043" width="7" style="1" customWidth="1"/>
    <col min="12044" max="12044" width="9.5" style="1" customWidth="1"/>
    <col min="12045" max="12045" width="10.1640625" style="1" customWidth="1"/>
    <col min="12046" max="12046" width="8.1640625" style="1" customWidth="1"/>
    <col min="12047" max="12047" width="7" style="1" customWidth="1"/>
    <col min="12048" max="12286" width="10.5" style="1"/>
    <col min="12287" max="12287" width="11" style="1" customWidth="1"/>
    <col min="12288" max="12288" width="2" style="1" customWidth="1"/>
    <col min="12289" max="12289" width="13" style="1" customWidth="1"/>
    <col min="12290" max="12290" width="60" style="1" customWidth="1"/>
    <col min="12291" max="12291" width="13" style="1" customWidth="1"/>
    <col min="12292" max="12292" width="9.83203125" style="1" customWidth="1"/>
    <col min="12293" max="12293" width="7" style="1" customWidth="1"/>
    <col min="12294" max="12294" width="9.1640625" style="1" customWidth="1"/>
    <col min="12295" max="12295" width="9.33203125" style="1" customWidth="1"/>
    <col min="12296" max="12296" width="9" style="1" customWidth="1"/>
    <col min="12297" max="12297" width="8.1640625" style="1" customWidth="1"/>
    <col min="12298" max="12299" width="7" style="1" customWidth="1"/>
    <col min="12300" max="12300" width="9.5" style="1" customWidth="1"/>
    <col min="12301" max="12301" width="10.1640625" style="1" customWidth="1"/>
    <col min="12302" max="12302" width="8.1640625" style="1" customWidth="1"/>
    <col min="12303" max="12303" width="7" style="1" customWidth="1"/>
    <col min="12304" max="12542" width="10.5" style="1"/>
    <col min="12543" max="12543" width="11" style="1" customWidth="1"/>
    <col min="12544" max="12544" width="2" style="1" customWidth="1"/>
    <col min="12545" max="12545" width="13" style="1" customWidth="1"/>
    <col min="12546" max="12546" width="60" style="1" customWidth="1"/>
    <col min="12547" max="12547" width="13" style="1" customWidth="1"/>
    <col min="12548" max="12548" width="9.83203125" style="1" customWidth="1"/>
    <col min="12549" max="12549" width="7" style="1" customWidth="1"/>
    <col min="12550" max="12550" width="9.1640625" style="1" customWidth="1"/>
    <col min="12551" max="12551" width="9.33203125" style="1" customWidth="1"/>
    <col min="12552" max="12552" width="9" style="1" customWidth="1"/>
    <col min="12553" max="12553" width="8.1640625" style="1" customWidth="1"/>
    <col min="12554" max="12555" width="7" style="1" customWidth="1"/>
    <col min="12556" max="12556" width="9.5" style="1" customWidth="1"/>
    <col min="12557" max="12557" width="10.1640625" style="1" customWidth="1"/>
    <col min="12558" max="12558" width="8.1640625" style="1" customWidth="1"/>
    <col min="12559" max="12559" width="7" style="1" customWidth="1"/>
    <col min="12560" max="12798" width="10.5" style="1"/>
    <col min="12799" max="12799" width="11" style="1" customWidth="1"/>
    <col min="12800" max="12800" width="2" style="1" customWidth="1"/>
    <col min="12801" max="12801" width="13" style="1" customWidth="1"/>
    <col min="12802" max="12802" width="60" style="1" customWidth="1"/>
    <col min="12803" max="12803" width="13" style="1" customWidth="1"/>
    <col min="12804" max="12804" width="9.83203125" style="1" customWidth="1"/>
    <col min="12805" max="12805" width="7" style="1" customWidth="1"/>
    <col min="12806" max="12806" width="9.1640625" style="1" customWidth="1"/>
    <col min="12807" max="12807" width="9.33203125" style="1" customWidth="1"/>
    <col min="12808" max="12808" width="9" style="1" customWidth="1"/>
    <col min="12809" max="12809" width="8.1640625" style="1" customWidth="1"/>
    <col min="12810" max="12811" width="7" style="1" customWidth="1"/>
    <col min="12812" max="12812" width="9.5" style="1" customWidth="1"/>
    <col min="12813" max="12813" width="10.1640625" style="1" customWidth="1"/>
    <col min="12814" max="12814" width="8.1640625" style="1" customWidth="1"/>
    <col min="12815" max="12815" width="7" style="1" customWidth="1"/>
    <col min="12816" max="13054" width="10.5" style="1"/>
    <col min="13055" max="13055" width="11" style="1" customWidth="1"/>
    <col min="13056" max="13056" width="2" style="1" customWidth="1"/>
    <col min="13057" max="13057" width="13" style="1" customWidth="1"/>
    <col min="13058" max="13058" width="60" style="1" customWidth="1"/>
    <col min="13059" max="13059" width="13" style="1" customWidth="1"/>
    <col min="13060" max="13060" width="9.83203125" style="1" customWidth="1"/>
    <col min="13061" max="13061" width="7" style="1" customWidth="1"/>
    <col min="13062" max="13062" width="9.1640625" style="1" customWidth="1"/>
    <col min="13063" max="13063" width="9.33203125" style="1" customWidth="1"/>
    <col min="13064" max="13064" width="9" style="1" customWidth="1"/>
    <col min="13065" max="13065" width="8.1640625" style="1" customWidth="1"/>
    <col min="13066" max="13067" width="7" style="1" customWidth="1"/>
    <col min="13068" max="13068" width="9.5" style="1" customWidth="1"/>
    <col min="13069" max="13069" width="10.1640625" style="1" customWidth="1"/>
    <col min="13070" max="13070" width="8.1640625" style="1" customWidth="1"/>
    <col min="13071" max="13071" width="7" style="1" customWidth="1"/>
    <col min="13072" max="13310" width="10.5" style="1"/>
    <col min="13311" max="13311" width="11" style="1" customWidth="1"/>
    <col min="13312" max="13312" width="2" style="1" customWidth="1"/>
    <col min="13313" max="13313" width="13" style="1" customWidth="1"/>
    <col min="13314" max="13314" width="60" style="1" customWidth="1"/>
    <col min="13315" max="13315" width="13" style="1" customWidth="1"/>
    <col min="13316" max="13316" width="9.83203125" style="1" customWidth="1"/>
    <col min="13317" max="13317" width="7" style="1" customWidth="1"/>
    <col min="13318" max="13318" width="9.1640625" style="1" customWidth="1"/>
    <col min="13319" max="13319" width="9.33203125" style="1" customWidth="1"/>
    <col min="13320" max="13320" width="9" style="1" customWidth="1"/>
    <col min="13321" max="13321" width="8.1640625" style="1" customWidth="1"/>
    <col min="13322" max="13323" width="7" style="1" customWidth="1"/>
    <col min="13324" max="13324" width="9.5" style="1" customWidth="1"/>
    <col min="13325" max="13325" width="10.1640625" style="1" customWidth="1"/>
    <col min="13326" max="13326" width="8.1640625" style="1" customWidth="1"/>
    <col min="13327" max="13327" width="7" style="1" customWidth="1"/>
    <col min="13328" max="13566" width="10.5" style="1"/>
    <col min="13567" max="13567" width="11" style="1" customWidth="1"/>
    <col min="13568" max="13568" width="2" style="1" customWidth="1"/>
    <col min="13569" max="13569" width="13" style="1" customWidth="1"/>
    <col min="13570" max="13570" width="60" style="1" customWidth="1"/>
    <col min="13571" max="13571" width="13" style="1" customWidth="1"/>
    <col min="13572" max="13572" width="9.83203125" style="1" customWidth="1"/>
    <col min="13573" max="13573" width="7" style="1" customWidth="1"/>
    <col min="13574" max="13574" width="9.1640625" style="1" customWidth="1"/>
    <col min="13575" max="13575" width="9.33203125" style="1" customWidth="1"/>
    <col min="13576" max="13576" width="9" style="1" customWidth="1"/>
    <col min="13577" max="13577" width="8.1640625" style="1" customWidth="1"/>
    <col min="13578" max="13579" width="7" style="1" customWidth="1"/>
    <col min="13580" max="13580" width="9.5" style="1" customWidth="1"/>
    <col min="13581" max="13581" width="10.1640625" style="1" customWidth="1"/>
    <col min="13582" max="13582" width="8.1640625" style="1" customWidth="1"/>
    <col min="13583" max="13583" width="7" style="1" customWidth="1"/>
    <col min="13584" max="13822" width="10.5" style="1"/>
    <col min="13823" max="13823" width="11" style="1" customWidth="1"/>
    <col min="13824" max="13824" width="2" style="1" customWidth="1"/>
    <col min="13825" max="13825" width="13" style="1" customWidth="1"/>
    <col min="13826" max="13826" width="60" style="1" customWidth="1"/>
    <col min="13827" max="13827" width="13" style="1" customWidth="1"/>
    <col min="13828" max="13828" width="9.83203125" style="1" customWidth="1"/>
    <col min="13829" max="13829" width="7" style="1" customWidth="1"/>
    <col min="13830" max="13830" width="9.1640625" style="1" customWidth="1"/>
    <col min="13831" max="13831" width="9.33203125" style="1" customWidth="1"/>
    <col min="13832" max="13832" width="9" style="1" customWidth="1"/>
    <col min="13833" max="13833" width="8.1640625" style="1" customWidth="1"/>
    <col min="13834" max="13835" width="7" style="1" customWidth="1"/>
    <col min="13836" max="13836" width="9.5" style="1" customWidth="1"/>
    <col min="13837" max="13837" width="10.1640625" style="1" customWidth="1"/>
    <col min="13838" max="13838" width="8.1640625" style="1" customWidth="1"/>
    <col min="13839" max="13839" width="7" style="1" customWidth="1"/>
    <col min="13840" max="14078" width="10.5" style="1"/>
    <col min="14079" max="14079" width="11" style="1" customWidth="1"/>
    <col min="14080" max="14080" width="2" style="1" customWidth="1"/>
    <col min="14081" max="14081" width="13" style="1" customWidth="1"/>
    <col min="14082" max="14082" width="60" style="1" customWidth="1"/>
    <col min="14083" max="14083" width="13" style="1" customWidth="1"/>
    <col min="14084" max="14084" width="9.83203125" style="1" customWidth="1"/>
    <col min="14085" max="14085" width="7" style="1" customWidth="1"/>
    <col min="14086" max="14086" width="9.1640625" style="1" customWidth="1"/>
    <col min="14087" max="14087" width="9.33203125" style="1" customWidth="1"/>
    <col min="14088" max="14088" width="9" style="1" customWidth="1"/>
    <col min="14089" max="14089" width="8.1640625" style="1" customWidth="1"/>
    <col min="14090" max="14091" width="7" style="1" customWidth="1"/>
    <col min="14092" max="14092" width="9.5" style="1" customWidth="1"/>
    <col min="14093" max="14093" width="10.1640625" style="1" customWidth="1"/>
    <col min="14094" max="14094" width="8.1640625" style="1" customWidth="1"/>
    <col min="14095" max="14095" width="7" style="1" customWidth="1"/>
    <col min="14096" max="14334" width="10.5" style="1"/>
    <col min="14335" max="14335" width="11" style="1" customWidth="1"/>
    <col min="14336" max="14336" width="2" style="1" customWidth="1"/>
    <col min="14337" max="14337" width="13" style="1" customWidth="1"/>
    <col min="14338" max="14338" width="60" style="1" customWidth="1"/>
    <col min="14339" max="14339" width="13" style="1" customWidth="1"/>
    <col min="14340" max="14340" width="9.83203125" style="1" customWidth="1"/>
    <col min="14341" max="14341" width="7" style="1" customWidth="1"/>
    <col min="14342" max="14342" width="9.1640625" style="1" customWidth="1"/>
    <col min="14343" max="14343" width="9.33203125" style="1" customWidth="1"/>
    <col min="14344" max="14344" width="9" style="1" customWidth="1"/>
    <col min="14345" max="14345" width="8.1640625" style="1" customWidth="1"/>
    <col min="14346" max="14347" width="7" style="1" customWidth="1"/>
    <col min="14348" max="14348" width="9.5" style="1" customWidth="1"/>
    <col min="14349" max="14349" width="10.1640625" style="1" customWidth="1"/>
    <col min="14350" max="14350" width="8.1640625" style="1" customWidth="1"/>
    <col min="14351" max="14351" width="7" style="1" customWidth="1"/>
    <col min="14352" max="14590" width="10.5" style="1"/>
    <col min="14591" max="14591" width="11" style="1" customWidth="1"/>
    <col min="14592" max="14592" width="2" style="1" customWidth="1"/>
    <col min="14593" max="14593" width="13" style="1" customWidth="1"/>
    <col min="14594" max="14594" width="60" style="1" customWidth="1"/>
    <col min="14595" max="14595" width="13" style="1" customWidth="1"/>
    <col min="14596" max="14596" width="9.83203125" style="1" customWidth="1"/>
    <col min="14597" max="14597" width="7" style="1" customWidth="1"/>
    <col min="14598" max="14598" width="9.1640625" style="1" customWidth="1"/>
    <col min="14599" max="14599" width="9.33203125" style="1" customWidth="1"/>
    <col min="14600" max="14600" width="9" style="1" customWidth="1"/>
    <col min="14601" max="14601" width="8.1640625" style="1" customWidth="1"/>
    <col min="14602" max="14603" width="7" style="1" customWidth="1"/>
    <col min="14604" max="14604" width="9.5" style="1" customWidth="1"/>
    <col min="14605" max="14605" width="10.1640625" style="1" customWidth="1"/>
    <col min="14606" max="14606" width="8.1640625" style="1" customWidth="1"/>
    <col min="14607" max="14607" width="7" style="1" customWidth="1"/>
    <col min="14608" max="14846" width="10.5" style="1"/>
    <col min="14847" max="14847" width="11" style="1" customWidth="1"/>
    <col min="14848" max="14848" width="2" style="1" customWidth="1"/>
    <col min="14849" max="14849" width="13" style="1" customWidth="1"/>
    <col min="14850" max="14850" width="60" style="1" customWidth="1"/>
    <col min="14851" max="14851" width="13" style="1" customWidth="1"/>
    <col min="14852" max="14852" width="9.83203125" style="1" customWidth="1"/>
    <col min="14853" max="14853" width="7" style="1" customWidth="1"/>
    <col min="14854" max="14854" width="9.1640625" style="1" customWidth="1"/>
    <col min="14855" max="14855" width="9.33203125" style="1" customWidth="1"/>
    <col min="14856" max="14856" width="9" style="1" customWidth="1"/>
    <col min="14857" max="14857" width="8.1640625" style="1" customWidth="1"/>
    <col min="14858" max="14859" width="7" style="1" customWidth="1"/>
    <col min="14860" max="14860" width="9.5" style="1" customWidth="1"/>
    <col min="14861" max="14861" width="10.1640625" style="1" customWidth="1"/>
    <col min="14862" max="14862" width="8.1640625" style="1" customWidth="1"/>
    <col min="14863" max="14863" width="7" style="1" customWidth="1"/>
    <col min="14864" max="15102" width="10.5" style="1"/>
    <col min="15103" max="15103" width="11" style="1" customWidth="1"/>
    <col min="15104" max="15104" width="2" style="1" customWidth="1"/>
    <col min="15105" max="15105" width="13" style="1" customWidth="1"/>
    <col min="15106" max="15106" width="60" style="1" customWidth="1"/>
    <col min="15107" max="15107" width="13" style="1" customWidth="1"/>
    <col min="15108" max="15108" width="9.83203125" style="1" customWidth="1"/>
    <col min="15109" max="15109" width="7" style="1" customWidth="1"/>
    <col min="15110" max="15110" width="9.1640625" style="1" customWidth="1"/>
    <col min="15111" max="15111" width="9.33203125" style="1" customWidth="1"/>
    <col min="15112" max="15112" width="9" style="1" customWidth="1"/>
    <col min="15113" max="15113" width="8.1640625" style="1" customWidth="1"/>
    <col min="15114" max="15115" width="7" style="1" customWidth="1"/>
    <col min="15116" max="15116" width="9.5" style="1" customWidth="1"/>
    <col min="15117" max="15117" width="10.1640625" style="1" customWidth="1"/>
    <col min="15118" max="15118" width="8.1640625" style="1" customWidth="1"/>
    <col min="15119" max="15119" width="7" style="1" customWidth="1"/>
    <col min="15120" max="15358" width="10.5" style="1"/>
    <col min="15359" max="15359" width="11" style="1" customWidth="1"/>
    <col min="15360" max="15360" width="2" style="1" customWidth="1"/>
    <col min="15361" max="15361" width="13" style="1" customWidth="1"/>
    <col min="15362" max="15362" width="60" style="1" customWidth="1"/>
    <col min="15363" max="15363" width="13" style="1" customWidth="1"/>
    <col min="15364" max="15364" width="9.83203125" style="1" customWidth="1"/>
    <col min="15365" max="15365" width="7" style="1" customWidth="1"/>
    <col min="15366" max="15366" width="9.1640625" style="1" customWidth="1"/>
    <col min="15367" max="15367" width="9.33203125" style="1" customWidth="1"/>
    <col min="15368" max="15368" width="9" style="1" customWidth="1"/>
    <col min="15369" max="15369" width="8.1640625" style="1" customWidth="1"/>
    <col min="15370" max="15371" width="7" style="1" customWidth="1"/>
    <col min="15372" max="15372" width="9.5" style="1" customWidth="1"/>
    <col min="15373" max="15373" width="10.1640625" style="1" customWidth="1"/>
    <col min="15374" max="15374" width="8.1640625" style="1" customWidth="1"/>
    <col min="15375" max="15375" width="7" style="1" customWidth="1"/>
    <col min="15376" max="15614" width="10.5" style="1"/>
    <col min="15615" max="15615" width="11" style="1" customWidth="1"/>
    <col min="15616" max="15616" width="2" style="1" customWidth="1"/>
    <col min="15617" max="15617" width="13" style="1" customWidth="1"/>
    <col min="15618" max="15618" width="60" style="1" customWidth="1"/>
    <col min="15619" max="15619" width="13" style="1" customWidth="1"/>
    <col min="15620" max="15620" width="9.83203125" style="1" customWidth="1"/>
    <col min="15621" max="15621" width="7" style="1" customWidth="1"/>
    <col min="15622" max="15622" width="9.1640625" style="1" customWidth="1"/>
    <col min="15623" max="15623" width="9.33203125" style="1" customWidth="1"/>
    <col min="15624" max="15624" width="9" style="1" customWidth="1"/>
    <col min="15625" max="15625" width="8.1640625" style="1" customWidth="1"/>
    <col min="15626" max="15627" width="7" style="1" customWidth="1"/>
    <col min="15628" max="15628" width="9.5" style="1" customWidth="1"/>
    <col min="15629" max="15629" width="10.1640625" style="1" customWidth="1"/>
    <col min="15630" max="15630" width="8.1640625" style="1" customWidth="1"/>
    <col min="15631" max="15631" width="7" style="1" customWidth="1"/>
    <col min="15632" max="15870" width="10.5" style="1"/>
    <col min="15871" max="15871" width="11" style="1" customWidth="1"/>
    <col min="15872" max="15872" width="2" style="1" customWidth="1"/>
    <col min="15873" max="15873" width="13" style="1" customWidth="1"/>
    <col min="15874" max="15874" width="60" style="1" customWidth="1"/>
    <col min="15875" max="15875" width="13" style="1" customWidth="1"/>
    <col min="15876" max="15876" width="9.83203125" style="1" customWidth="1"/>
    <col min="15877" max="15877" width="7" style="1" customWidth="1"/>
    <col min="15878" max="15878" width="9.1640625" style="1" customWidth="1"/>
    <col min="15879" max="15879" width="9.33203125" style="1" customWidth="1"/>
    <col min="15880" max="15880" width="9" style="1" customWidth="1"/>
    <col min="15881" max="15881" width="8.1640625" style="1" customWidth="1"/>
    <col min="15882" max="15883" width="7" style="1" customWidth="1"/>
    <col min="15884" max="15884" width="9.5" style="1" customWidth="1"/>
    <col min="15885" max="15885" width="10.1640625" style="1" customWidth="1"/>
    <col min="15886" max="15886" width="8.1640625" style="1" customWidth="1"/>
    <col min="15887" max="15887" width="7" style="1" customWidth="1"/>
    <col min="15888" max="16126" width="10.5" style="1"/>
    <col min="16127" max="16127" width="11" style="1" customWidth="1"/>
    <col min="16128" max="16128" width="2" style="1" customWidth="1"/>
    <col min="16129" max="16129" width="13" style="1" customWidth="1"/>
    <col min="16130" max="16130" width="60" style="1" customWidth="1"/>
    <col min="16131" max="16131" width="13" style="1" customWidth="1"/>
    <col min="16132" max="16132" width="9.83203125" style="1" customWidth="1"/>
    <col min="16133" max="16133" width="7" style="1" customWidth="1"/>
    <col min="16134" max="16134" width="9.1640625" style="1" customWidth="1"/>
    <col min="16135" max="16135" width="9.33203125" style="1" customWidth="1"/>
    <col min="16136" max="16136" width="9" style="1" customWidth="1"/>
    <col min="16137" max="16137" width="8.1640625" style="1" customWidth="1"/>
    <col min="16138" max="16139" width="7" style="1" customWidth="1"/>
    <col min="16140" max="16140" width="9.5" style="1" customWidth="1"/>
    <col min="16141" max="16141" width="10.1640625" style="1" customWidth="1"/>
    <col min="16142" max="16142" width="8.1640625" style="1" customWidth="1"/>
    <col min="16143" max="16143" width="7" style="1" customWidth="1"/>
    <col min="16144" max="16384" width="10.5" style="1"/>
  </cols>
  <sheetData>
    <row r="1" spans="1:15" ht="13.5" customHeight="1">
      <c r="A1" s="104" t="s">
        <v>0</v>
      </c>
      <c r="B1" s="104"/>
      <c r="C1" s="104"/>
      <c r="D1" s="104"/>
      <c r="E1" s="104"/>
      <c r="F1" s="104"/>
      <c r="G1" s="105" t="s">
        <v>71</v>
      </c>
      <c r="H1" s="105"/>
      <c r="I1" s="105"/>
      <c r="J1" s="105"/>
      <c r="K1" s="105"/>
      <c r="L1" s="105"/>
      <c r="M1" s="105"/>
      <c r="N1" s="105"/>
      <c r="O1" s="105"/>
    </row>
    <row r="2" spans="1:15" ht="72" customHeight="1">
      <c r="A2" s="109" t="s">
        <v>143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1.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1.1" customHeight="1">
      <c r="A4" s="10"/>
      <c r="B4" s="11"/>
      <c r="C4" s="9"/>
      <c r="D4" s="106" t="s">
        <v>1</v>
      </c>
      <c r="E4" s="106"/>
      <c r="F4" s="9" t="s">
        <v>2</v>
      </c>
      <c r="G4" s="9"/>
      <c r="H4" s="9"/>
      <c r="I4" s="107" t="s">
        <v>3</v>
      </c>
      <c r="J4" s="107"/>
      <c r="K4" s="9"/>
      <c r="L4" s="9"/>
      <c r="M4" s="9"/>
      <c r="N4" s="9"/>
      <c r="O4" s="9"/>
    </row>
    <row r="5" spans="1:15" ht="11.1" customHeight="1">
      <c r="A5" s="8"/>
      <c r="B5" s="9"/>
      <c r="C5" s="9"/>
      <c r="D5" s="106" t="s">
        <v>4</v>
      </c>
      <c r="E5" s="106"/>
      <c r="F5" s="12">
        <v>1</v>
      </c>
      <c r="G5" s="9"/>
      <c r="H5" s="9"/>
      <c r="I5" s="107" t="s">
        <v>5</v>
      </c>
      <c r="J5" s="107"/>
      <c r="K5" s="108" t="s">
        <v>140</v>
      </c>
      <c r="L5" s="108"/>
      <c r="M5" s="108"/>
      <c r="N5" s="9"/>
      <c r="O5" s="9"/>
    </row>
    <row r="6" spans="1:15" ht="33" customHeight="1">
      <c r="A6" s="112" t="s">
        <v>6</v>
      </c>
      <c r="B6" s="112" t="s">
        <v>7</v>
      </c>
      <c r="C6" s="112" t="s">
        <v>8</v>
      </c>
      <c r="D6" s="112" t="s">
        <v>9</v>
      </c>
      <c r="E6" s="112"/>
      <c r="F6" s="112"/>
      <c r="G6" s="163" t="s">
        <v>10</v>
      </c>
      <c r="H6" s="112" t="s">
        <v>11</v>
      </c>
      <c r="I6" s="112"/>
      <c r="J6" s="112"/>
      <c r="K6" s="112"/>
      <c r="L6" s="112" t="s">
        <v>12</v>
      </c>
      <c r="M6" s="112"/>
      <c r="N6" s="112"/>
      <c r="O6" s="112"/>
    </row>
    <row r="7" spans="1:15" ht="33" customHeight="1">
      <c r="A7" s="112"/>
      <c r="B7" s="112"/>
      <c r="C7" s="112"/>
      <c r="D7" s="70" t="s">
        <v>13</v>
      </c>
      <c r="E7" s="70" t="s">
        <v>14</v>
      </c>
      <c r="F7" s="70" t="s">
        <v>15</v>
      </c>
      <c r="G7" s="164"/>
      <c r="H7" s="70" t="s">
        <v>16</v>
      </c>
      <c r="I7" s="70" t="s">
        <v>17</v>
      </c>
      <c r="J7" s="70" t="s">
        <v>18</v>
      </c>
      <c r="K7" s="70" t="s">
        <v>19</v>
      </c>
      <c r="L7" s="70" t="s">
        <v>20</v>
      </c>
      <c r="M7" s="70" t="s">
        <v>21</v>
      </c>
      <c r="N7" s="70" t="s">
        <v>22</v>
      </c>
      <c r="O7" s="70" t="s">
        <v>23</v>
      </c>
    </row>
    <row r="8" spans="1:15" ht="20.100000000000001" customHeight="1">
      <c r="A8" s="76">
        <v>1</v>
      </c>
      <c r="B8" s="90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</row>
    <row r="9" spans="1:15" ht="20.100000000000001" customHeight="1">
      <c r="A9" s="113" t="s">
        <v>24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0.100000000000001" customHeight="1">
      <c r="A10" s="6" t="s">
        <v>100</v>
      </c>
      <c r="B10" s="87" t="s">
        <v>135</v>
      </c>
      <c r="C10" s="5" t="s">
        <v>36</v>
      </c>
      <c r="D10" s="76">
        <v>8.3000000000000007</v>
      </c>
      <c r="E10" s="6">
        <v>9.3000000000000007</v>
      </c>
      <c r="F10" s="5">
        <v>26.9</v>
      </c>
      <c r="G10" s="5">
        <v>220</v>
      </c>
      <c r="H10" s="5">
        <v>0.15</v>
      </c>
      <c r="I10" s="5">
        <v>1.37</v>
      </c>
      <c r="J10" s="5">
        <v>0.05</v>
      </c>
      <c r="K10" s="5">
        <v>0.54</v>
      </c>
      <c r="L10" s="5">
        <v>146</v>
      </c>
      <c r="M10" s="5">
        <v>197</v>
      </c>
      <c r="N10" s="5">
        <v>54</v>
      </c>
      <c r="O10" s="5">
        <v>2</v>
      </c>
    </row>
    <row r="11" spans="1:15" ht="20.100000000000001" customHeight="1">
      <c r="A11" s="6" t="s">
        <v>90</v>
      </c>
      <c r="B11" s="87" t="s">
        <v>46</v>
      </c>
      <c r="C11" s="6">
        <v>200</v>
      </c>
      <c r="D11" s="76">
        <v>0</v>
      </c>
      <c r="E11" s="6">
        <v>0</v>
      </c>
      <c r="F11" s="6">
        <v>15</v>
      </c>
      <c r="G11" s="6">
        <v>60</v>
      </c>
      <c r="H11" s="6">
        <v>0</v>
      </c>
      <c r="I11" s="6">
        <v>0</v>
      </c>
      <c r="J11" s="6">
        <v>0</v>
      </c>
      <c r="K11" s="5">
        <v>0</v>
      </c>
      <c r="L11" s="6">
        <v>5</v>
      </c>
      <c r="M11" s="6">
        <v>8</v>
      </c>
      <c r="N11" s="6">
        <v>4</v>
      </c>
      <c r="O11" s="6">
        <v>1</v>
      </c>
    </row>
    <row r="12" spans="1:15" ht="20.100000000000001" customHeight="1">
      <c r="A12" s="5" t="s">
        <v>32</v>
      </c>
      <c r="B12" s="87" t="s">
        <v>51</v>
      </c>
      <c r="C12" s="6">
        <v>40</v>
      </c>
      <c r="D12" s="70">
        <v>3.16</v>
      </c>
      <c r="E12" s="5">
        <v>0.4</v>
      </c>
      <c r="F12" s="5">
        <v>19.3</v>
      </c>
      <c r="G12" s="5">
        <v>94.4</v>
      </c>
      <c r="H12" s="5">
        <v>7.0000000000000007E-2</v>
      </c>
      <c r="I12" s="5">
        <v>0</v>
      </c>
      <c r="J12" s="5">
        <v>0</v>
      </c>
      <c r="K12" s="5">
        <v>0.3</v>
      </c>
      <c r="L12" s="5">
        <v>9.1999999999999993</v>
      </c>
      <c r="M12" s="5">
        <v>34.799999999999997</v>
      </c>
      <c r="N12" s="5">
        <v>13.2</v>
      </c>
      <c r="O12" s="5">
        <v>0.8</v>
      </c>
    </row>
    <row r="13" spans="1:15" ht="20.100000000000001" customHeight="1">
      <c r="A13" s="111" t="s">
        <v>25</v>
      </c>
      <c r="B13" s="111"/>
      <c r="C13" s="111"/>
      <c r="D13" s="76">
        <f t="shared" ref="D13:O13" si="0">SUM(D10:D12)</f>
        <v>11.46</v>
      </c>
      <c r="E13" s="76">
        <f t="shared" si="0"/>
        <v>9.7000000000000011</v>
      </c>
      <c r="F13" s="76">
        <f t="shared" si="0"/>
        <v>61.2</v>
      </c>
      <c r="G13" s="76">
        <f t="shared" si="0"/>
        <v>374.4</v>
      </c>
      <c r="H13" s="76">
        <f t="shared" si="0"/>
        <v>0.22</v>
      </c>
      <c r="I13" s="76">
        <f t="shared" si="0"/>
        <v>1.37</v>
      </c>
      <c r="J13" s="76">
        <f t="shared" si="0"/>
        <v>0.05</v>
      </c>
      <c r="K13" s="76">
        <f t="shared" si="0"/>
        <v>0.84000000000000008</v>
      </c>
      <c r="L13" s="76">
        <f t="shared" si="0"/>
        <v>160.19999999999999</v>
      </c>
      <c r="M13" s="76">
        <f t="shared" si="0"/>
        <v>239.8</v>
      </c>
      <c r="N13" s="76">
        <f t="shared" si="0"/>
        <v>71.2</v>
      </c>
      <c r="O13" s="76">
        <f t="shared" si="0"/>
        <v>3.8</v>
      </c>
    </row>
    <row r="14" spans="1:15" ht="20.100000000000001" customHeight="1">
      <c r="A14" s="111" t="s">
        <v>26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24.75" customHeight="1">
      <c r="A15" s="5" t="s">
        <v>79</v>
      </c>
      <c r="B15" s="87" t="s">
        <v>125</v>
      </c>
      <c r="C15" s="5">
        <v>250</v>
      </c>
      <c r="D15" s="60">
        <v>3.63</v>
      </c>
      <c r="E15" s="60">
        <v>2.63</v>
      </c>
      <c r="F15" s="60">
        <v>22.5</v>
      </c>
      <c r="G15" s="60">
        <v>134.1</v>
      </c>
      <c r="H15" s="60">
        <v>0.04</v>
      </c>
      <c r="I15" s="60">
        <v>6.8</v>
      </c>
      <c r="J15" s="60">
        <v>0</v>
      </c>
      <c r="K15" s="60">
        <v>3.2500000000000004</v>
      </c>
      <c r="L15" s="60">
        <v>13.74</v>
      </c>
      <c r="M15" s="60">
        <v>28.79</v>
      </c>
      <c r="N15" s="60">
        <v>9.2500000000000018</v>
      </c>
      <c r="O15" s="60">
        <v>0.38</v>
      </c>
    </row>
    <row r="16" spans="1:15" ht="20.100000000000001" customHeight="1">
      <c r="A16" s="6" t="s">
        <v>145</v>
      </c>
      <c r="B16" s="87" t="s">
        <v>154</v>
      </c>
      <c r="C16" s="5" t="s">
        <v>163</v>
      </c>
      <c r="D16" s="7">
        <f>7.5</f>
        <v>7.5</v>
      </c>
      <c r="E16" s="60">
        <f>9.9</f>
        <v>9.9</v>
      </c>
      <c r="F16" s="60">
        <f>5.9</f>
        <v>5.9</v>
      </c>
      <c r="G16" s="60">
        <f>143</f>
        <v>143</v>
      </c>
      <c r="H16" s="60">
        <f>0.09</f>
        <v>0.09</v>
      </c>
      <c r="I16" s="60">
        <v>0</v>
      </c>
      <c r="J16" s="60">
        <v>0</v>
      </c>
      <c r="K16" s="60">
        <f>1.8</f>
        <v>1.8</v>
      </c>
      <c r="L16" s="60">
        <f>6</f>
        <v>6</v>
      </c>
      <c r="M16" s="60">
        <f>12</f>
        <v>12</v>
      </c>
      <c r="N16" s="60">
        <f>77</f>
        <v>77</v>
      </c>
      <c r="O16" s="60">
        <f>1</f>
        <v>1</v>
      </c>
    </row>
    <row r="17" spans="1:15" ht="20.100000000000001" customHeight="1">
      <c r="A17" s="6" t="s">
        <v>76</v>
      </c>
      <c r="B17" s="87" t="s">
        <v>116</v>
      </c>
      <c r="C17" s="5" t="s">
        <v>165</v>
      </c>
      <c r="D17" s="76">
        <v>4.32</v>
      </c>
      <c r="E17" s="6">
        <v>5.76</v>
      </c>
      <c r="F17" s="6">
        <v>44.52</v>
      </c>
      <c r="G17" s="6">
        <v>220.56</v>
      </c>
      <c r="H17" s="6">
        <v>0</v>
      </c>
      <c r="I17" s="6">
        <v>0</v>
      </c>
      <c r="J17" s="6">
        <v>5.3999999999999995</v>
      </c>
      <c r="K17" s="6">
        <v>1.5599999999999998</v>
      </c>
      <c r="L17" s="6">
        <v>46.679999999999993</v>
      </c>
      <c r="M17" s="6">
        <v>206.4</v>
      </c>
      <c r="N17" s="6">
        <v>20.88</v>
      </c>
      <c r="O17" s="6">
        <v>0.36</v>
      </c>
    </row>
    <row r="18" spans="1:15" ht="20.100000000000001" customHeight="1">
      <c r="A18" s="6" t="s">
        <v>89</v>
      </c>
      <c r="B18" s="87" t="s">
        <v>38</v>
      </c>
      <c r="C18" s="5">
        <v>200</v>
      </c>
      <c r="D18" s="76">
        <v>0.6</v>
      </c>
      <c r="E18" s="5">
        <v>0.1</v>
      </c>
      <c r="F18" s="6">
        <v>45.7</v>
      </c>
      <c r="G18" s="6">
        <v>176</v>
      </c>
      <c r="H18" s="5">
        <v>1.1000000000000001</v>
      </c>
      <c r="I18" s="5">
        <v>0</v>
      </c>
      <c r="J18" s="5">
        <v>35.6</v>
      </c>
      <c r="K18" s="5">
        <v>6.5</v>
      </c>
      <c r="L18" s="5">
        <v>151.19999999999999</v>
      </c>
      <c r="M18" s="5">
        <v>327.60000000000002</v>
      </c>
      <c r="N18" s="5">
        <v>25.2</v>
      </c>
      <c r="O18" s="5">
        <v>3.6</v>
      </c>
    </row>
    <row r="19" spans="1:15" ht="20.100000000000001" customHeight="1">
      <c r="A19" s="5" t="s">
        <v>32</v>
      </c>
      <c r="B19" s="86" t="s">
        <v>39</v>
      </c>
      <c r="C19" s="6">
        <v>40</v>
      </c>
      <c r="D19" s="76">
        <v>2.6</v>
      </c>
      <c r="E19" s="6">
        <v>0.5</v>
      </c>
      <c r="F19" s="6">
        <v>15.8</v>
      </c>
      <c r="G19" s="6">
        <v>78.239999999999995</v>
      </c>
      <c r="H19" s="6">
        <v>0.1</v>
      </c>
      <c r="I19" s="5">
        <v>0</v>
      </c>
      <c r="J19" s="5">
        <v>0</v>
      </c>
      <c r="K19" s="5">
        <v>1.6</v>
      </c>
      <c r="L19" s="6">
        <v>11.6</v>
      </c>
      <c r="M19" s="6">
        <v>13.4</v>
      </c>
      <c r="N19" s="6">
        <v>55.8</v>
      </c>
      <c r="O19" s="6">
        <v>3.2</v>
      </c>
    </row>
    <row r="20" spans="1:15" ht="20.100000000000001" customHeight="1">
      <c r="A20" s="111" t="s">
        <v>27</v>
      </c>
      <c r="B20" s="111"/>
      <c r="C20" s="111"/>
      <c r="D20" s="7">
        <f t="shared" ref="D20:O20" si="1">SUM(D15:D19)</f>
        <v>18.650000000000002</v>
      </c>
      <c r="E20" s="7">
        <f t="shared" si="1"/>
        <v>18.89</v>
      </c>
      <c r="F20" s="7">
        <f t="shared" si="1"/>
        <v>134.42000000000002</v>
      </c>
      <c r="G20" s="7">
        <f t="shared" si="1"/>
        <v>751.90000000000009</v>
      </c>
      <c r="H20" s="7">
        <f t="shared" si="1"/>
        <v>1.33</v>
      </c>
      <c r="I20" s="7">
        <f t="shared" si="1"/>
        <v>6.8</v>
      </c>
      <c r="J20" s="7">
        <f t="shared" si="1"/>
        <v>41</v>
      </c>
      <c r="K20" s="7">
        <f t="shared" si="1"/>
        <v>14.709999999999999</v>
      </c>
      <c r="L20" s="7">
        <f t="shared" si="1"/>
        <v>229.21999999999997</v>
      </c>
      <c r="M20" s="7">
        <f t="shared" si="1"/>
        <v>588.18999999999994</v>
      </c>
      <c r="N20" s="7">
        <f t="shared" si="1"/>
        <v>188.13</v>
      </c>
      <c r="O20" s="7">
        <f t="shared" si="1"/>
        <v>8.5399999999999991</v>
      </c>
    </row>
    <row r="21" spans="1:15" ht="20.100000000000001" customHeight="1">
      <c r="A21" s="41" t="s">
        <v>54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1:15" ht="20.100000000000001" customHeight="1">
      <c r="A22" s="6" t="s">
        <v>90</v>
      </c>
      <c r="B22" s="87" t="s">
        <v>46</v>
      </c>
      <c r="C22" s="6">
        <v>200</v>
      </c>
      <c r="D22" s="76">
        <v>0</v>
      </c>
      <c r="E22" s="6">
        <v>0</v>
      </c>
      <c r="F22" s="6">
        <v>15</v>
      </c>
      <c r="G22" s="6">
        <v>60</v>
      </c>
      <c r="H22" s="6">
        <v>0</v>
      </c>
      <c r="I22" s="6">
        <v>0</v>
      </c>
      <c r="J22" s="6">
        <v>0</v>
      </c>
      <c r="K22" s="5">
        <v>0</v>
      </c>
      <c r="L22" s="6">
        <v>5</v>
      </c>
      <c r="M22" s="6">
        <v>8</v>
      </c>
      <c r="N22" s="6">
        <v>4</v>
      </c>
      <c r="O22" s="6">
        <v>1</v>
      </c>
    </row>
    <row r="23" spans="1:15" ht="20.100000000000001" customHeight="1">
      <c r="A23" s="5" t="s">
        <v>32</v>
      </c>
      <c r="B23" s="86" t="s">
        <v>114</v>
      </c>
      <c r="C23" s="6">
        <v>30</v>
      </c>
      <c r="D23" s="76">
        <v>1.1299999999999999</v>
      </c>
      <c r="E23" s="6">
        <v>1.47</v>
      </c>
      <c r="F23" s="6">
        <v>11.16</v>
      </c>
      <c r="G23" s="6">
        <v>62.5</v>
      </c>
      <c r="H23" s="6">
        <v>0</v>
      </c>
      <c r="I23" s="6">
        <v>45</v>
      </c>
      <c r="J23" s="6">
        <v>0</v>
      </c>
      <c r="K23" s="5">
        <v>0.2</v>
      </c>
      <c r="L23" s="6">
        <v>0.53</v>
      </c>
      <c r="M23" s="6">
        <v>4.3</v>
      </c>
      <c r="N23" s="6">
        <v>13.5</v>
      </c>
      <c r="O23" s="6">
        <v>0.2</v>
      </c>
    </row>
    <row r="24" spans="1:15" ht="20.100000000000001" customHeight="1">
      <c r="A24" s="44" t="s">
        <v>56</v>
      </c>
      <c r="B24" s="45"/>
      <c r="C24" s="46"/>
      <c r="D24" s="76">
        <f t="shared" ref="D24:O24" si="2">SUM(D22:D23)</f>
        <v>1.1299999999999999</v>
      </c>
      <c r="E24" s="76">
        <f t="shared" si="2"/>
        <v>1.47</v>
      </c>
      <c r="F24" s="76">
        <f t="shared" si="2"/>
        <v>26.16</v>
      </c>
      <c r="G24" s="76">
        <f t="shared" si="2"/>
        <v>122.5</v>
      </c>
      <c r="H24" s="76">
        <f t="shared" si="2"/>
        <v>0</v>
      </c>
      <c r="I24" s="76">
        <f t="shared" si="2"/>
        <v>45</v>
      </c>
      <c r="J24" s="76">
        <f t="shared" si="2"/>
        <v>0</v>
      </c>
      <c r="K24" s="76">
        <f t="shared" si="2"/>
        <v>0.2</v>
      </c>
      <c r="L24" s="76">
        <f t="shared" si="2"/>
        <v>5.53</v>
      </c>
      <c r="M24" s="76">
        <f t="shared" si="2"/>
        <v>12.3</v>
      </c>
      <c r="N24" s="76">
        <f t="shared" si="2"/>
        <v>17.5</v>
      </c>
      <c r="O24" s="76">
        <f t="shared" si="2"/>
        <v>1.2</v>
      </c>
    </row>
    <row r="25" spans="1:15" ht="20.100000000000001" customHeight="1">
      <c r="A25" s="44" t="s">
        <v>55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20.100000000000001" customHeight="1">
      <c r="A26" s="6" t="s">
        <v>152</v>
      </c>
      <c r="B26" s="87" t="s">
        <v>149</v>
      </c>
      <c r="C26" s="5" t="s">
        <v>163</v>
      </c>
      <c r="D26" s="76">
        <v>26</v>
      </c>
      <c r="E26" s="6">
        <v>15.4</v>
      </c>
      <c r="F26" s="6">
        <v>12.4</v>
      </c>
      <c r="G26" s="33">
        <v>302</v>
      </c>
      <c r="H26" s="6">
        <v>0.5</v>
      </c>
      <c r="I26" s="6">
        <v>24.8</v>
      </c>
      <c r="J26" s="61">
        <v>10.7</v>
      </c>
      <c r="K26" s="6">
        <v>5.8</v>
      </c>
      <c r="L26" s="6">
        <v>25.4</v>
      </c>
      <c r="M26" s="6">
        <v>444</v>
      </c>
      <c r="N26" s="6">
        <v>27.8</v>
      </c>
      <c r="O26" s="6">
        <v>9.8000000000000007</v>
      </c>
    </row>
    <row r="27" spans="1:15" ht="20.100000000000001" customHeight="1">
      <c r="A27" s="6" t="s">
        <v>91</v>
      </c>
      <c r="B27" s="87" t="s">
        <v>41</v>
      </c>
      <c r="C27" s="5" t="s">
        <v>165</v>
      </c>
      <c r="D27" s="76">
        <v>4.08</v>
      </c>
      <c r="E27" s="6">
        <v>9.9600000000000009</v>
      </c>
      <c r="F27" s="6">
        <v>26.879999999999995</v>
      </c>
      <c r="G27" s="6">
        <v>180.66</v>
      </c>
      <c r="H27" s="5">
        <v>3.5999999999999997E-2</v>
      </c>
      <c r="I27" s="5">
        <v>0</v>
      </c>
      <c r="J27" s="5">
        <v>0.12000000000000001</v>
      </c>
      <c r="K27" s="5">
        <v>0.48000000000000004</v>
      </c>
      <c r="L27" s="6">
        <v>4.8000000000000007</v>
      </c>
      <c r="M27" s="6">
        <v>87.84</v>
      </c>
      <c r="N27" s="6">
        <v>27.36</v>
      </c>
      <c r="O27" s="6">
        <v>0.83999999999999986</v>
      </c>
    </row>
    <row r="28" spans="1:15" ht="20.100000000000001" customHeight="1">
      <c r="A28" s="62" t="s">
        <v>74</v>
      </c>
      <c r="B28" s="92" t="s">
        <v>42</v>
      </c>
      <c r="C28" s="5" t="s">
        <v>36</v>
      </c>
      <c r="D28" s="76">
        <v>0.3</v>
      </c>
      <c r="E28" s="6">
        <v>0</v>
      </c>
      <c r="F28" s="6">
        <v>15.2</v>
      </c>
      <c r="G28" s="33">
        <v>61</v>
      </c>
      <c r="H28" s="6">
        <v>0</v>
      </c>
      <c r="I28" s="6">
        <v>3</v>
      </c>
      <c r="J28" s="6">
        <v>0</v>
      </c>
      <c r="K28" s="5">
        <v>0</v>
      </c>
      <c r="L28" s="6">
        <v>7.4</v>
      </c>
      <c r="M28" s="6">
        <v>9</v>
      </c>
      <c r="N28" s="6">
        <v>5</v>
      </c>
      <c r="O28" s="6">
        <v>0.1</v>
      </c>
    </row>
    <row r="29" spans="1:15" ht="20.100000000000001" customHeight="1">
      <c r="A29" s="63" t="s">
        <v>32</v>
      </c>
      <c r="B29" s="88" t="s">
        <v>69</v>
      </c>
      <c r="C29" s="4">
        <v>100</v>
      </c>
      <c r="D29" s="72">
        <v>0.4</v>
      </c>
      <c r="E29" s="14">
        <v>0.4</v>
      </c>
      <c r="F29" s="14">
        <v>9.8000000000000007</v>
      </c>
      <c r="G29" s="14">
        <v>47</v>
      </c>
      <c r="H29" s="4">
        <v>0</v>
      </c>
      <c r="I29" s="4">
        <v>45</v>
      </c>
      <c r="J29" s="4">
        <v>0</v>
      </c>
      <c r="K29" s="14">
        <v>0.2</v>
      </c>
      <c r="L29" s="4">
        <v>31</v>
      </c>
      <c r="M29" s="4">
        <v>21</v>
      </c>
      <c r="N29" s="64">
        <v>12</v>
      </c>
      <c r="O29" s="65">
        <v>0.2</v>
      </c>
    </row>
    <row r="30" spans="1:15" ht="20.100000000000001" customHeight="1">
      <c r="A30" s="63" t="s">
        <v>32</v>
      </c>
      <c r="B30" s="89" t="s">
        <v>39</v>
      </c>
      <c r="C30" s="6">
        <v>40</v>
      </c>
      <c r="D30" s="76">
        <v>2.6</v>
      </c>
      <c r="E30" s="6">
        <v>0.5</v>
      </c>
      <c r="F30" s="6">
        <v>15.8</v>
      </c>
      <c r="G30" s="6">
        <v>78.239999999999995</v>
      </c>
      <c r="H30" s="6">
        <v>0.1</v>
      </c>
      <c r="I30" s="5">
        <v>0</v>
      </c>
      <c r="J30" s="5">
        <v>0</v>
      </c>
      <c r="K30" s="5">
        <v>1.6</v>
      </c>
      <c r="L30" s="6">
        <v>11.6</v>
      </c>
      <c r="M30" s="6">
        <v>13.4</v>
      </c>
      <c r="N30" s="6">
        <v>55.8</v>
      </c>
      <c r="O30" s="6">
        <v>3.2</v>
      </c>
    </row>
    <row r="31" spans="1:15" ht="20.100000000000001" customHeight="1">
      <c r="A31" s="55" t="s">
        <v>57</v>
      </c>
      <c r="B31" s="53"/>
      <c r="C31" s="54"/>
      <c r="D31" s="76">
        <f t="shared" ref="D31:O31" si="3">SUM(D26:D30)</f>
        <v>33.379999999999995</v>
      </c>
      <c r="E31" s="76">
        <f t="shared" si="3"/>
        <v>26.259999999999998</v>
      </c>
      <c r="F31" s="76">
        <f t="shared" si="3"/>
        <v>80.079999999999984</v>
      </c>
      <c r="G31" s="76">
        <f t="shared" si="3"/>
        <v>668.9</v>
      </c>
      <c r="H31" s="76">
        <f t="shared" si="3"/>
        <v>0.63600000000000001</v>
      </c>
      <c r="I31" s="76">
        <f t="shared" si="3"/>
        <v>72.8</v>
      </c>
      <c r="J31" s="76">
        <f t="shared" si="3"/>
        <v>10.819999999999999</v>
      </c>
      <c r="K31" s="76">
        <f t="shared" si="3"/>
        <v>8.08</v>
      </c>
      <c r="L31" s="76">
        <f t="shared" si="3"/>
        <v>80.199999999999989</v>
      </c>
      <c r="M31" s="76">
        <f t="shared" si="3"/>
        <v>575.24</v>
      </c>
      <c r="N31" s="76">
        <f t="shared" si="3"/>
        <v>127.96</v>
      </c>
      <c r="O31" s="76">
        <f t="shared" si="3"/>
        <v>14.14</v>
      </c>
    </row>
    <row r="32" spans="1:15" ht="20.100000000000001" customHeight="1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1:15" ht="20.100000000000001" customHeight="1">
      <c r="A33" s="62" t="s">
        <v>92</v>
      </c>
      <c r="B33" s="91" t="s">
        <v>60</v>
      </c>
      <c r="C33" s="4">
        <v>50</v>
      </c>
      <c r="D33" s="76">
        <v>3.3</v>
      </c>
      <c r="E33" s="6">
        <v>6.2</v>
      </c>
      <c r="F33" s="6">
        <v>27.9</v>
      </c>
      <c r="G33" s="6">
        <v>180</v>
      </c>
      <c r="H33" s="6">
        <v>0.6</v>
      </c>
      <c r="I33" s="6">
        <v>0</v>
      </c>
      <c r="J33" s="5">
        <v>0.05</v>
      </c>
      <c r="K33" s="5">
        <v>0.4</v>
      </c>
      <c r="L33" s="6">
        <v>7.5</v>
      </c>
      <c r="M33" s="6">
        <v>28</v>
      </c>
      <c r="N33" s="6">
        <v>4.5</v>
      </c>
      <c r="O33" s="6">
        <v>0.3</v>
      </c>
    </row>
    <row r="34" spans="1:15" ht="20.100000000000001" customHeight="1">
      <c r="A34" s="6" t="s">
        <v>80</v>
      </c>
      <c r="B34" s="86" t="s">
        <v>64</v>
      </c>
      <c r="C34" s="5">
        <v>200</v>
      </c>
      <c r="D34" s="76">
        <v>6.1</v>
      </c>
      <c r="E34" s="6">
        <v>0.2</v>
      </c>
      <c r="F34" s="6">
        <v>8</v>
      </c>
      <c r="G34" s="6">
        <v>62</v>
      </c>
      <c r="H34" s="6">
        <v>0.08</v>
      </c>
      <c r="I34" s="6">
        <v>1</v>
      </c>
      <c r="J34" s="6">
        <v>0.04</v>
      </c>
      <c r="K34" s="5">
        <v>0</v>
      </c>
      <c r="L34" s="6">
        <v>290</v>
      </c>
      <c r="M34" s="6">
        <v>950</v>
      </c>
      <c r="N34" s="6">
        <v>140</v>
      </c>
      <c r="O34" s="5">
        <v>0</v>
      </c>
    </row>
    <row r="35" spans="1:15" ht="20.100000000000001" customHeight="1">
      <c r="A35" s="110" t="s">
        <v>59</v>
      </c>
      <c r="B35" s="110"/>
      <c r="C35" s="110"/>
      <c r="D35" s="76">
        <f>D34+D33</f>
        <v>9.3999999999999986</v>
      </c>
      <c r="E35" s="76">
        <f t="shared" ref="E35:O35" si="4">E34+E33</f>
        <v>6.4</v>
      </c>
      <c r="F35" s="76">
        <f t="shared" si="4"/>
        <v>35.9</v>
      </c>
      <c r="G35" s="76">
        <f t="shared" si="4"/>
        <v>242</v>
      </c>
      <c r="H35" s="76">
        <f t="shared" si="4"/>
        <v>0.67999999999999994</v>
      </c>
      <c r="I35" s="76">
        <f t="shared" si="4"/>
        <v>1</v>
      </c>
      <c r="J35" s="76">
        <f t="shared" si="4"/>
        <v>0.09</v>
      </c>
      <c r="K35" s="76">
        <f t="shared" si="4"/>
        <v>0.4</v>
      </c>
      <c r="L35" s="76">
        <f t="shared" si="4"/>
        <v>297.5</v>
      </c>
      <c r="M35" s="76">
        <f t="shared" si="4"/>
        <v>978</v>
      </c>
      <c r="N35" s="76">
        <f t="shared" si="4"/>
        <v>144.5</v>
      </c>
      <c r="O35" s="76">
        <f t="shared" si="4"/>
        <v>0.3</v>
      </c>
    </row>
    <row r="36" spans="1:15" ht="20.100000000000001" customHeight="1">
      <c r="A36" s="110" t="s">
        <v>28</v>
      </c>
      <c r="B36" s="110"/>
      <c r="C36" s="110"/>
      <c r="D36" s="7">
        <f t="shared" ref="D36:O36" si="5">D35+D31+D24+D20+D13</f>
        <v>74.02000000000001</v>
      </c>
      <c r="E36" s="76">
        <f t="shared" si="5"/>
        <v>62.72</v>
      </c>
      <c r="F36" s="76">
        <f t="shared" si="5"/>
        <v>337.76</v>
      </c>
      <c r="G36" s="76">
        <f t="shared" si="5"/>
        <v>2159.7000000000003</v>
      </c>
      <c r="H36" s="76">
        <f t="shared" si="5"/>
        <v>2.8660000000000001</v>
      </c>
      <c r="I36" s="76">
        <f t="shared" si="5"/>
        <v>126.97</v>
      </c>
      <c r="J36" s="76">
        <f t="shared" si="5"/>
        <v>51.959999999999994</v>
      </c>
      <c r="K36" s="76">
        <f t="shared" si="5"/>
        <v>24.23</v>
      </c>
      <c r="L36" s="76">
        <f t="shared" si="5"/>
        <v>772.64999999999986</v>
      </c>
      <c r="M36" s="76">
        <f t="shared" si="5"/>
        <v>2393.5300000000002</v>
      </c>
      <c r="N36" s="76">
        <f t="shared" si="5"/>
        <v>549.29</v>
      </c>
      <c r="O36" s="76">
        <f t="shared" si="5"/>
        <v>27.98</v>
      </c>
    </row>
    <row r="37" spans="1:15" ht="34.5" customHeight="1">
      <c r="A37" s="104" t="s">
        <v>0</v>
      </c>
      <c r="B37" s="104"/>
      <c r="C37" s="104"/>
      <c r="D37" s="104"/>
      <c r="E37" s="104"/>
      <c r="F37" s="104"/>
      <c r="G37" s="105" t="s">
        <v>71</v>
      </c>
      <c r="H37" s="105"/>
      <c r="I37" s="105"/>
      <c r="J37" s="105"/>
      <c r="K37" s="105"/>
      <c r="L37" s="105"/>
      <c r="M37" s="105"/>
      <c r="N37" s="105"/>
      <c r="O37" s="105"/>
    </row>
    <row r="38" spans="1:15" ht="72" customHeight="1">
      <c r="A38" s="109" t="s">
        <v>143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 ht="11.1" customHeight="1">
      <c r="A39" s="16"/>
      <c r="B39" s="17"/>
      <c r="C39" s="17"/>
      <c r="D39" s="18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</row>
    <row r="40" spans="1:15" ht="11.1" customHeight="1">
      <c r="A40" s="10"/>
      <c r="B40" s="11"/>
      <c r="C40" s="9"/>
      <c r="D40" s="106" t="s">
        <v>1</v>
      </c>
      <c r="E40" s="106"/>
      <c r="F40" s="9" t="s">
        <v>29</v>
      </c>
      <c r="G40" s="9"/>
      <c r="H40" s="9"/>
      <c r="I40" s="107" t="s">
        <v>3</v>
      </c>
      <c r="J40" s="107"/>
      <c r="K40" s="9"/>
      <c r="L40" s="9"/>
      <c r="M40" s="9"/>
      <c r="N40" s="9"/>
      <c r="O40" s="9"/>
    </row>
    <row r="41" spans="1:15" ht="11.1" customHeight="1">
      <c r="A41" s="8"/>
      <c r="B41" s="9"/>
      <c r="C41" s="9"/>
      <c r="D41" s="106" t="s">
        <v>4</v>
      </c>
      <c r="E41" s="106"/>
      <c r="F41" s="12">
        <v>1</v>
      </c>
      <c r="G41" s="9"/>
      <c r="H41" s="9"/>
      <c r="I41" s="107" t="s">
        <v>5</v>
      </c>
      <c r="J41" s="107"/>
      <c r="K41" s="108" t="s">
        <v>140</v>
      </c>
      <c r="L41" s="108"/>
      <c r="M41" s="108"/>
      <c r="N41" s="9"/>
      <c r="O41" s="9"/>
    </row>
    <row r="42" spans="1:15" ht="27" customHeight="1">
      <c r="A42" s="112" t="s">
        <v>6</v>
      </c>
      <c r="B42" s="114" t="s">
        <v>7</v>
      </c>
      <c r="C42" s="114" t="s">
        <v>8</v>
      </c>
      <c r="D42" s="112" t="s">
        <v>9</v>
      </c>
      <c r="E42" s="112"/>
      <c r="F42" s="112"/>
      <c r="G42" s="112" t="s">
        <v>10</v>
      </c>
      <c r="H42" s="112" t="s">
        <v>11</v>
      </c>
      <c r="I42" s="112"/>
      <c r="J42" s="112"/>
      <c r="K42" s="112"/>
      <c r="L42" s="112" t="s">
        <v>12</v>
      </c>
      <c r="M42" s="112"/>
      <c r="N42" s="112"/>
      <c r="O42" s="112"/>
    </row>
    <row r="43" spans="1:15" ht="32.25" customHeight="1">
      <c r="A43" s="112"/>
      <c r="B43" s="114"/>
      <c r="C43" s="114"/>
      <c r="D43" s="70" t="s">
        <v>13</v>
      </c>
      <c r="E43" s="70" t="s">
        <v>14</v>
      </c>
      <c r="F43" s="70" t="s">
        <v>15</v>
      </c>
      <c r="G43" s="112"/>
      <c r="H43" s="70" t="s">
        <v>16</v>
      </c>
      <c r="I43" s="70" t="s">
        <v>17</v>
      </c>
      <c r="J43" s="70" t="s">
        <v>18</v>
      </c>
      <c r="K43" s="70" t="s">
        <v>19</v>
      </c>
      <c r="L43" s="70" t="s">
        <v>20</v>
      </c>
      <c r="M43" s="70" t="s">
        <v>21</v>
      </c>
      <c r="N43" s="70" t="s">
        <v>22</v>
      </c>
      <c r="O43" s="70" t="s">
        <v>23</v>
      </c>
    </row>
    <row r="44" spans="1:15" ht="20.100000000000001" customHeight="1">
      <c r="A44" s="76">
        <v>1</v>
      </c>
      <c r="B44" s="90">
        <v>2</v>
      </c>
      <c r="C44" s="71">
        <v>3</v>
      </c>
      <c r="D44" s="71">
        <v>4</v>
      </c>
      <c r="E44" s="71">
        <v>5</v>
      </c>
      <c r="F44" s="71">
        <v>6</v>
      </c>
      <c r="G44" s="71">
        <v>7</v>
      </c>
      <c r="H44" s="71">
        <v>8</v>
      </c>
      <c r="I44" s="71">
        <v>9</v>
      </c>
      <c r="J44" s="71">
        <v>10</v>
      </c>
      <c r="K44" s="71">
        <v>11</v>
      </c>
      <c r="L44" s="71">
        <v>12</v>
      </c>
      <c r="M44" s="71">
        <v>13</v>
      </c>
      <c r="N44" s="71">
        <v>14</v>
      </c>
      <c r="O44" s="71">
        <v>15</v>
      </c>
    </row>
    <row r="45" spans="1:15" ht="20.100000000000001" customHeight="1">
      <c r="A45" s="110" t="s">
        <v>24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20.100000000000001" customHeight="1">
      <c r="A46" s="6" t="s">
        <v>100</v>
      </c>
      <c r="B46" s="87" t="s">
        <v>136</v>
      </c>
      <c r="C46" s="5" t="s">
        <v>36</v>
      </c>
      <c r="D46" s="76">
        <v>6.2</v>
      </c>
      <c r="E46" s="6">
        <v>7.8</v>
      </c>
      <c r="F46" s="6">
        <v>39.200000000000003</v>
      </c>
      <c r="G46" s="33">
        <v>251.75</v>
      </c>
      <c r="H46" s="5">
        <v>0.06</v>
      </c>
      <c r="I46" s="5">
        <v>1.3</v>
      </c>
      <c r="J46" s="5">
        <v>0.06</v>
      </c>
      <c r="K46" s="5">
        <v>0.8</v>
      </c>
      <c r="L46" s="6">
        <v>105</v>
      </c>
      <c r="M46" s="6">
        <v>126</v>
      </c>
      <c r="N46" s="6">
        <v>32</v>
      </c>
      <c r="O46" s="6">
        <v>1.4</v>
      </c>
    </row>
    <row r="47" spans="1:15" ht="20.100000000000001" customHeight="1">
      <c r="A47" s="6" t="s">
        <v>88</v>
      </c>
      <c r="B47" s="87" t="s">
        <v>35</v>
      </c>
      <c r="C47" s="6">
        <v>200</v>
      </c>
      <c r="D47" s="76">
        <v>1.5</v>
      </c>
      <c r="E47" s="6">
        <v>1.3</v>
      </c>
      <c r="F47" s="6">
        <v>22.3</v>
      </c>
      <c r="G47" s="5">
        <v>107</v>
      </c>
      <c r="H47" s="5">
        <v>1</v>
      </c>
      <c r="I47" s="5">
        <v>0.01</v>
      </c>
      <c r="J47" s="5">
        <v>0</v>
      </c>
      <c r="K47" s="5">
        <v>0</v>
      </c>
      <c r="L47" s="5">
        <v>61</v>
      </c>
      <c r="M47" s="5">
        <v>45</v>
      </c>
      <c r="N47" s="5">
        <v>7</v>
      </c>
      <c r="O47" s="5">
        <v>1</v>
      </c>
    </row>
    <row r="48" spans="1:15" ht="20.100000000000001" customHeight="1">
      <c r="A48" s="5" t="s">
        <v>32</v>
      </c>
      <c r="B48" s="87" t="s">
        <v>51</v>
      </c>
      <c r="C48" s="6">
        <v>40</v>
      </c>
      <c r="D48" s="70">
        <v>3.16</v>
      </c>
      <c r="E48" s="5">
        <v>0.4</v>
      </c>
      <c r="F48" s="5">
        <v>19.3</v>
      </c>
      <c r="G48" s="5">
        <v>94.4</v>
      </c>
      <c r="H48" s="5">
        <v>7.0000000000000007E-2</v>
      </c>
      <c r="I48" s="5">
        <v>0</v>
      </c>
      <c r="J48" s="5">
        <v>0</v>
      </c>
      <c r="K48" s="5">
        <v>0.3</v>
      </c>
      <c r="L48" s="5">
        <v>9.1999999999999993</v>
      </c>
      <c r="M48" s="5">
        <v>34.799999999999997</v>
      </c>
      <c r="N48" s="5">
        <v>13.2</v>
      </c>
      <c r="O48" s="5">
        <v>0.8</v>
      </c>
    </row>
    <row r="49" spans="1:15" ht="20.100000000000001" customHeight="1">
      <c r="A49" s="110" t="s">
        <v>25</v>
      </c>
      <c r="B49" s="110"/>
      <c r="C49" s="110"/>
      <c r="D49" s="76">
        <f t="shared" ref="D49:O49" si="6">SUM(D46:D48)</f>
        <v>10.86</v>
      </c>
      <c r="E49" s="76">
        <f t="shared" si="6"/>
        <v>9.5</v>
      </c>
      <c r="F49" s="76">
        <f t="shared" si="6"/>
        <v>80.8</v>
      </c>
      <c r="G49" s="76">
        <f t="shared" si="6"/>
        <v>453.15</v>
      </c>
      <c r="H49" s="76">
        <f t="shared" si="6"/>
        <v>1.1300000000000001</v>
      </c>
      <c r="I49" s="76">
        <f t="shared" si="6"/>
        <v>1.31</v>
      </c>
      <c r="J49" s="76">
        <f t="shared" si="6"/>
        <v>0.06</v>
      </c>
      <c r="K49" s="76">
        <f t="shared" si="6"/>
        <v>1.1000000000000001</v>
      </c>
      <c r="L49" s="76">
        <f t="shared" si="6"/>
        <v>175.2</v>
      </c>
      <c r="M49" s="76">
        <f t="shared" si="6"/>
        <v>205.8</v>
      </c>
      <c r="N49" s="76">
        <f t="shared" si="6"/>
        <v>52.2</v>
      </c>
      <c r="O49" s="76">
        <f t="shared" si="6"/>
        <v>3.2</v>
      </c>
    </row>
    <row r="50" spans="1:15" ht="20.100000000000001" customHeight="1">
      <c r="A50" s="110" t="s">
        <v>26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20.100000000000001" customHeight="1">
      <c r="A51" s="5" t="s">
        <v>102</v>
      </c>
      <c r="B51" s="87" t="s">
        <v>115</v>
      </c>
      <c r="C51" s="5" t="s">
        <v>141</v>
      </c>
      <c r="D51" s="5">
        <v>25</v>
      </c>
      <c r="E51" s="5">
        <v>3.2</v>
      </c>
      <c r="F51" s="5">
        <v>5.6</v>
      </c>
      <c r="G51" s="5">
        <v>12.1</v>
      </c>
      <c r="H51" s="5">
        <v>112</v>
      </c>
      <c r="I51" s="6">
        <v>11.9</v>
      </c>
      <c r="J51" s="6">
        <v>29.5</v>
      </c>
      <c r="K51" s="5">
        <v>2.1</v>
      </c>
      <c r="L51" s="6">
        <v>17.5</v>
      </c>
      <c r="M51" s="6">
        <v>180</v>
      </c>
      <c r="N51" s="6">
        <v>33.799999999999997</v>
      </c>
      <c r="O51" s="6">
        <v>2.1</v>
      </c>
    </row>
    <row r="52" spans="1:15" ht="20.100000000000001" customHeight="1">
      <c r="A52" s="6" t="s">
        <v>94</v>
      </c>
      <c r="B52" s="87" t="s">
        <v>62</v>
      </c>
      <c r="C52" s="5" t="s">
        <v>164</v>
      </c>
      <c r="D52" s="76">
        <v>19.650000000000002</v>
      </c>
      <c r="E52" s="6">
        <v>24.75</v>
      </c>
      <c r="F52" s="6">
        <v>5.4</v>
      </c>
      <c r="G52" s="6">
        <v>322.5</v>
      </c>
      <c r="H52" s="6">
        <v>0.1</v>
      </c>
      <c r="I52" s="6">
        <v>11</v>
      </c>
      <c r="J52" s="5">
        <v>0.1</v>
      </c>
      <c r="K52" s="5">
        <v>1.7</v>
      </c>
      <c r="L52" s="6">
        <v>27.3</v>
      </c>
      <c r="M52" s="6">
        <v>82.5</v>
      </c>
      <c r="N52" s="6">
        <v>21.3</v>
      </c>
      <c r="O52" s="6">
        <v>1.1000000000000001</v>
      </c>
    </row>
    <row r="53" spans="1:15" ht="20.100000000000001" customHeight="1">
      <c r="A53" s="6" t="s">
        <v>81</v>
      </c>
      <c r="B53" s="87" t="s">
        <v>113</v>
      </c>
      <c r="C53" s="5" t="s">
        <v>165</v>
      </c>
      <c r="D53" s="76">
        <v>6.7199999999999989</v>
      </c>
      <c r="E53" s="6">
        <v>5.76</v>
      </c>
      <c r="F53" s="6">
        <v>43.199999999999996</v>
      </c>
      <c r="G53" s="6">
        <v>251.53200000000004</v>
      </c>
      <c r="H53" s="6">
        <v>0.12000000000000001</v>
      </c>
      <c r="I53" s="6">
        <v>17.639999999999997</v>
      </c>
      <c r="J53" s="5">
        <v>0.36</v>
      </c>
      <c r="K53" s="6">
        <v>7.2</v>
      </c>
      <c r="L53" s="6">
        <v>52.8</v>
      </c>
      <c r="M53" s="6">
        <v>259.2</v>
      </c>
      <c r="N53" s="6">
        <v>56.040000000000006</v>
      </c>
      <c r="O53" s="6">
        <v>3.24</v>
      </c>
    </row>
    <row r="54" spans="1:15" ht="20.100000000000001" customHeight="1">
      <c r="A54" s="6">
        <v>430</v>
      </c>
      <c r="B54" s="87" t="s">
        <v>46</v>
      </c>
      <c r="C54" s="6">
        <v>200</v>
      </c>
      <c r="D54" s="76">
        <v>0</v>
      </c>
      <c r="E54" s="6">
        <v>0</v>
      </c>
      <c r="F54" s="6">
        <v>15</v>
      </c>
      <c r="G54" s="6">
        <v>60</v>
      </c>
      <c r="H54" s="6">
        <v>0</v>
      </c>
      <c r="I54" s="6">
        <v>0</v>
      </c>
      <c r="J54" s="6">
        <v>0</v>
      </c>
      <c r="K54" s="5">
        <v>0</v>
      </c>
      <c r="L54" s="6">
        <v>5</v>
      </c>
      <c r="M54" s="6">
        <v>8</v>
      </c>
      <c r="N54" s="6">
        <v>4</v>
      </c>
      <c r="O54" s="6">
        <v>1</v>
      </c>
    </row>
    <row r="55" spans="1:15" ht="20.100000000000001" customHeight="1">
      <c r="A55" s="5" t="s">
        <v>32</v>
      </c>
      <c r="B55" s="87" t="s">
        <v>39</v>
      </c>
      <c r="C55" s="6">
        <v>40</v>
      </c>
      <c r="D55" s="76">
        <v>2.6</v>
      </c>
      <c r="E55" s="6">
        <v>0.5</v>
      </c>
      <c r="F55" s="6">
        <v>15.8</v>
      </c>
      <c r="G55" s="6">
        <v>78.239999999999995</v>
      </c>
      <c r="H55" s="6">
        <v>0.1</v>
      </c>
      <c r="I55" s="5">
        <v>0</v>
      </c>
      <c r="J55" s="5">
        <v>0</v>
      </c>
      <c r="K55" s="5">
        <v>1.6</v>
      </c>
      <c r="L55" s="6">
        <v>11.6</v>
      </c>
      <c r="M55" s="6">
        <v>13.4</v>
      </c>
      <c r="N55" s="6">
        <v>55.8</v>
      </c>
      <c r="O55" s="6">
        <v>3.2</v>
      </c>
    </row>
    <row r="56" spans="1:15" ht="20.100000000000001" customHeight="1">
      <c r="A56" s="110" t="s">
        <v>27</v>
      </c>
      <c r="B56" s="110"/>
      <c r="C56" s="110"/>
      <c r="D56" s="7">
        <f>SUM(D51:D55)</f>
        <v>53.970000000000006</v>
      </c>
      <c r="E56" s="6">
        <v>28.6</v>
      </c>
      <c r="F56" s="6">
        <v>104.4</v>
      </c>
      <c r="G56" s="33">
        <v>805.53</v>
      </c>
      <c r="H56" s="6">
        <v>0.9</v>
      </c>
      <c r="I56" s="6">
        <v>44.4</v>
      </c>
      <c r="J56" s="6">
        <v>23.6</v>
      </c>
      <c r="K56" s="6">
        <v>5.3</v>
      </c>
      <c r="L56" s="6">
        <v>62.1</v>
      </c>
      <c r="M56" s="6">
        <v>211.6</v>
      </c>
      <c r="N56" s="6">
        <v>75.099999999999994</v>
      </c>
      <c r="O56" s="6">
        <v>4.0999999999999996</v>
      </c>
    </row>
    <row r="57" spans="1:15" ht="20.100000000000001" customHeight="1">
      <c r="A57" s="111" t="s">
        <v>54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1:15" ht="20.100000000000001" customHeight="1">
      <c r="A58" s="6" t="s">
        <v>161</v>
      </c>
      <c r="B58" s="87" t="s">
        <v>162</v>
      </c>
      <c r="C58" s="5">
        <v>200</v>
      </c>
      <c r="D58" s="76">
        <v>0.1</v>
      </c>
      <c r="E58" s="6">
        <v>0.1</v>
      </c>
      <c r="F58" s="6">
        <v>26.4</v>
      </c>
      <c r="G58" s="6">
        <v>108</v>
      </c>
      <c r="H58" s="6">
        <v>0.01</v>
      </c>
      <c r="I58" s="6">
        <v>3</v>
      </c>
      <c r="J58" s="6">
        <v>0</v>
      </c>
      <c r="K58" s="5">
        <v>0.4</v>
      </c>
      <c r="L58" s="6">
        <v>5</v>
      </c>
      <c r="M58" s="6">
        <v>2</v>
      </c>
      <c r="N58" s="6">
        <v>3</v>
      </c>
      <c r="O58" s="6">
        <v>1</v>
      </c>
    </row>
    <row r="59" spans="1:15" ht="20.100000000000001" customHeight="1">
      <c r="A59" s="6" t="s">
        <v>72</v>
      </c>
      <c r="B59" s="86" t="s">
        <v>121</v>
      </c>
      <c r="C59" s="6">
        <v>40</v>
      </c>
      <c r="D59" s="76">
        <v>1.3</v>
      </c>
      <c r="E59" s="6">
        <v>4.5999999999999996</v>
      </c>
      <c r="F59" s="6">
        <v>21.6</v>
      </c>
      <c r="G59" s="6">
        <v>132.36000000000001</v>
      </c>
      <c r="H59" s="5">
        <v>0.09</v>
      </c>
      <c r="I59" s="5">
        <v>0</v>
      </c>
      <c r="J59" s="5">
        <v>0.04</v>
      </c>
      <c r="K59" s="5">
        <v>0.8</v>
      </c>
      <c r="L59" s="5">
        <v>12.6</v>
      </c>
      <c r="M59" s="5">
        <v>44.8</v>
      </c>
      <c r="N59" s="5">
        <v>7.7</v>
      </c>
      <c r="O59" s="5">
        <v>0.56000000000000005</v>
      </c>
    </row>
    <row r="60" spans="1:15" ht="20.100000000000001" customHeight="1">
      <c r="A60" s="44" t="s">
        <v>56</v>
      </c>
      <c r="B60" s="45"/>
      <c r="C60" s="46"/>
      <c r="D60" s="76">
        <f>D59+D58</f>
        <v>1.4000000000000001</v>
      </c>
      <c r="E60" s="76">
        <f t="shared" ref="E60:O60" si="7">E59+E58</f>
        <v>4.6999999999999993</v>
      </c>
      <c r="F60" s="76">
        <f t="shared" si="7"/>
        <v>48</v>
      </c>
      <c r="G60" s="76">
        <f t="shared" si="7"/>
        <v>240.36</v>
      </c>
      <c r="H60" s="76">
        <f t="shared" si="7"/>
        <v>9.9999999999999992E-2</v>
      </c>
      <c r="I60" s="76">
        <f t="shared" si="7"/>
        <v>3</v>
      </c>
      <c r="J60" s="76">
        <f t="shared" si="7"/>
        <v>0.04</v>
      </c>
      <c r="K60" s="76">
        <f t="shared" si="7"/>
        <v>1.2000000000000002</v>
      </c>
      <c r="L60" s="76">
        <f t="shared" si="7"/>
        <v>17.600000000000001</v>
      </c>
      <c r="M60" s="76">
        <f t="shared" si="7"/>
        <v>46.8</v>
      </c>
      <c r="N60" s="76">
        <f t="shared" si="7"/>
        <v>10.7</v>
      </c>
      <c r="O60" s="76">
        <f t="shared" si="7"/>
        <v>1.56</v>
      </c>
    </row>
    <row r="61" spans="1:15" ht="20.100000000000001" customHeight="1">
      <c r="A61" s="44" t="s">
        <v>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5" ht="20.100000000000001" customHeight="1">
      <c r="A62" s="6" t="s">
        <v>150</v>
      </c>
      <c r="B62" s="87" t="s">
        <v>151</v>
      </c>
      <c r="C62" s="6" t="s">
        <v>163</v>
      </c>
      <c r="D62" s="35">
        <v>5.25</v>
      </c>
      <c r="E62" s="33">
        <v>12.875</v>
      </c>
      <c r="F62" s="33">
        <v>0.25</v>
      </c>
      <c r="G62" s="33">
        <v>167.875</v>
      </c>
      <c r="H62" s="33">
        <v>0.25</v>
      </c>
      <c r="I62" s="33">
        <v>0</v>
      </c>
      <c r="J62" s="33">
        <v>0</v>
      </c>
      <c r="K62" s="33">
        <v>0.5</v>
      </c>
      <c r="L62" s="33">
        <v>45</v>
      </c>
      <c r="M62" s="33">
        <v>202.5</v>
      </c>
      <c r="N62" s="33">
        <v>25</v>
      </c>
      <c r="O62" s="33">
        <v>2.5</v>
      </c>
    </row>
    <row r="63" spans="1:15" ht="20.100000000000001" customHeight="1">
      <c r="A63" s="6" t="s">
        <v>76</v>
      </c>
      <c r="B63" s="87" t="s">
        <v>116</v>
      </c>
      <c r="C63" s="5" t="s">
        <v>165</v>
      </c>
      <c r="D63" s="76">
        <v>4.32</v>
      </c>
      <c r="E63" s="6">
        <v>5.76</v>
      </c>
      <c r="F63" s="6">
        <v>44.52</v>
      </c>
      <c r="G63" s="6">
        <v>220.56</v>
      </c>
      <c r="H63" s="6">
        <v>0</v>
      </c>
      <c r="I63" s="6">
        <v>0</v>
      </c>
      <c r="J63" s="6">
        <v>5.3999999999999995</v>
      </c>
      <c r="K63" s="6">
        <v>1.5599999999999998</v>
      </c>
      <c r="L63" s="6">
        <v>46.679999999999993</v>
      </c>
      <c r="M63" s="6">
        <v>206.4</v>
      </c>
      <c r="N63" s="6">
        <v>20.88</v>
      </c>
      <c r="O63" s="6">
        <v>0.36</v>
      </c>
    </row>
    <row r="64" spans="1:15" ht="20.100000000000001" customHeight="1">
      <c r="A64" s="62" t="s">
        <v>74</v>
      </c>
      <c r="B64" s="89" t="s">
        <v>42</v>
      </c>
      <c r="C64" s="5" t="s">
        <v>36</v>
      </c>
      <c r="D64" s="76">
        <v>0.3</v>
      </c>
      <c r="E64" s="6">
        <v>0</v>
      </c>
      <c r="F64" s="6">
        <v>15.2</v>
      </c>
      <c r="G64" s="33">
        <v>61</v>
      </c>
      <c r="H64" s="6">
        <v>0</v>
      </c>
      <c r="I64" s="6">
        <v>3</v>
      </c>
      <c r="J64" s="6">
        <v>0</v>
      </c>
      <c r="K64" s="5">
        <v>0</v>
      </c>
      <c r="L64" s="6">
        <v>7.4</v>
      </c>
      <c r="M64" s="6">
        <v>9</v>
      </c>
      <c r="N64" s="6">
        <v>5</v>
      </c>
      <c r="O64" s="6">
        <v>0.1</v>
      </c>
    </row>
    <row r="65" spans="1:15" ht="20.100000000000001" customHeight="1">
      <c r="A65" s="63" t="s">
        <v>32</v>
      </c>
      <c r="B65" s="88" t="s">
        <v>69</v>
      </c>
      <c r="C65" s="6">
        <v>100</v>
      </c>
      <c r="D65" s="70">
        <v>0.4</v>
      </c>
      <c r="E65" s="5">
        <v>0.4</v>
      </c>
      <c r="F65" s="5">
        <v>9.8000000000000007</v>
      </c>
      <c r="G65" s="5">
        <v>47</v>
      </c>
      <c r="H65" s="6">
        <v>0</v>
      </c>
      <c r="I65" s="5">
        <v>10</v>
      </c>
      <c r="J65" s="5">
        <v>0</v>
      </c>
      <c r="K65" s="5">
        <v>0.6</v>
      </c>
      <c r="L65" s="5">
        <v>16</v>
      </c>
      <c r="M65" s="5">
        <v>11</v>
      </c>
      <c r="N65" s="5">
        <v>8</v>
      </c>
      <c r="O65" s="5">
        <v>2.2000000000000002</v>
      </c>
    </row>
    <row r="66" spans="1:15" ht="20.100000000000001" customHeight="1">
      <c r="A66" s="63" t="s">
        <v>32</v>
      </c>
      <c r="B66" s="89" t="s">
        <v>39</v>
      </c>
      <c r="C66" s="4">
        <v>40</v>
      </c>
      <c r="D66" s="76">
        <v>2.6</v>
      </c>
      <c r="E66" s="6">
        <v>0.5</v>
      </c>
      <c r="F66" s="6">
        <v>15.8</v>
      </c>
      <c r="G66" s="33">
        <v>78.239999999999995</v>
      </c>
      <c r="H66" s="4">
        <v>0.1</v>
      </c>
      <c r="I66" s="14">
        <v>0</v>
      </c>
      <c r="J66" s="14">
        <v>0</v>
      </c>
      <c r="K66" s="14">
        <v>0.8</v>
      </c>
      <c r="L66" s="4">
        <v>5.8</v>
      </c>
      <c r="M66" s="4">
        <v>6.7</v>
      </c>
      <c r="N66" s="4">
        <v>27.9</v>
      </c>
      <c r="O66" s="66">
        <v>1.6</v>
      </c>
    </row>
    <row r="67" spans="1:15" ht="20.100000000000001" customHeight="1">
      <c r="A67" s="50" t="s">
        <v>57</v>
      </c>
      <c r="B67" s="51"/>
      <c r="C67" s="52"/>
      <c r="D67" s="76">
        <f>SUM(D62:D66)</f>
        <v>12.870000000000001</v>
      </c>
      <c r="E67" s="76">
        <f t="shared" ref="E67:O67" si="8">SUM(E62:E66)</f>
        <v>19.534999999999997</v>
      </c>
      <c r="F67" s="76">
        <f t="shared" si="8"/>
        <v>85.57</v>
      </c>
      <c r="G67" s="76">
        <f t="shared" si="8"/>
        <v>574.67499999999995</v>
      </c>
      <c r="H67" s="76">
        <f t="shared" si="8"/>
        <v>0.35</v>
      </c>
      <c r="I67" s="76">
        <f t="shared" si="8"/>
        <v>13</v>
      </c>
      <c r="J67" s="76">
        <f t="shared" si="8"/>
        <v>5.3999999999999995</v>
      </c>
      <c r="K67" s="76">
        <f t="shared" si="8"/>
        <v>3.46</v>
      </c>
      <c r="L67" s="76">
        <f t="shared" si="8"/>
        <v>120.88</v>
      </c>
      <c r="M67" s="76">
        <f t="shared" si="8"/>
        <v>435.59999999999997</v>
      </c>
      <c r="N67" s="76">
        <f t="shared" si="8"/>
        <v>86.78</v>
      </c>
      <c r="O67" s="76">
        <f t="shared" si="8"/>
        <v>6.76</v>
      </c>
    </row>
    <row r="68" spans="1:15" ht="20.100000000000001" customHeight="1">
      <c r="A68" s="44" t="s">
        <v>58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1:15" ht="20.100000000000001" customHeight="1">
      <c r="A69" s="5" t="s">
        <v>32</v>
      </c>
      <c r="B69" s="86" t="s">
        <v>114</v>
      </c>
      <c r="C69" s="6">
        <v>30</v>
      </c>
      <c r="D69" s="76">
        <v>1.1299999999999999</v>
      </c>
      <c r="E69" s="6">
        <v>1.47</v>
      </c>
      <c r="F69" s="6">
        <v>11.16</v>
      </c>
      <c r="G69" s="6">
        <v>62.5</v>
      </c>
      <c r="H69" s="6">
        <v>0</v>
      </c>
      <c r="I69" s="6">
        <v>45</v>
      </c>
      <c r="J69" s="6">
        <v>0</v>
      </c>
      <c r="K69" s="5">
        <v>0.2</v>
      </c>
      <c r="L69" s="6">
        <v>0.53</v>
      </c>
      <c r="M69" s="6">
        <v>4.3</v>
      </c>
      <c r="N69" s="6">
        <v>13.5</v>
      </c>
      <c r="O69" s="6">
        <v>0.2</v>
      </c>
    </row>
    <row r="70" spans="1:15" ht="20.100000000000001" customHeight="1">
      <c r="A70" s="6" t="s">
        <v>95</v>
      </c>
      <c r="B70" s="87" t="s">
        <v>49</v>
      </c>
      <c r="C70" s="5" t="s">
        <v>31</v>
      </c>
      <c r="D70" s="76">
        <v>1.5</v>
      </c>
      <c r="E70" s="6">
        <v>1.7</v>
      </c>
      <c r="F70" s="6">
        <v>17.399999999999999</v>
      </c>
      <c r="G70" s="6">
        <v>91.2</v>
      </c>
      <c r="H70" s="5">
        <v>0</v>
      </c>
      <c r="I70" s="5">
        <v>0.2</v>
      </c>
      <c r="J70" s="5">
        <v>0</v>
      </c>
      <c r="K70" s="5">
        <v>0</v>
      </c>
      <c r="L70" s="5">
        <v>56.2</v>
      </c>
      <c r="M70" s="5">
        <v>38.700000000000003</v>
      </c>
      <c r="N70" s="5">
        <v>9.1999999999999993</v>
      </c>
      <c r="O70" s="5">
        <v>0.5</v>
      </c>
    </row>
    <row r="71" spans="1:15" ht="20.100000000000001" customHeight="1">
      <c r="A71" s="110" t="s">
        <v>59</v>
      </c>
      <c r="B71" s="110"/>
      <c r="C71" s="110"/>
      <c r="D71" s="76">
        <f>D70+D69</f>
        <v>2.63</v>
      </c>
      <c r="E71" s="76">
        <f t="shared" ref="E71:O71" si="9">E70+E69</f>
        <v>3.17</v>
      </c>
      <c r="F71" s="76">
        <f t="shared" si="9"/>
        <v>28.56</v>
      </c>
      <c r="G71" s="76">
        <f t="shared" si="9"/>
        <v>153.69999999999999</v>
      </c>
      <c r="H71" s="76">
        <f t="shared" si="9"/>
        <v>0</v>
      </c>
      <c r="I71" s="76">
        <f t="shared" si="9"/>
        <v>45.2</v>
      </c>
      <c r="J71" s="76">
        <f t="shared" si="9"/>
        <v>0</v>
      </c>
      <c r="K71" s="76">
        <f t="shared" si="9"/>
        <v>0.2</v>
      </c>
      <c r="L71" s="76">
        <f t="shared" si="9"/>
        <v>56.730000000000004</v>
      </c>
      <c r="M71" s="76">
        <f t="shared" si="9"/>
        <v>43</v>
      </c>
      <c r="N71" s="76">
        <f t="shared" si="9"/>
        <v>22.7</v>
      </c>
      <c r="O71" s="76">
        <f t="shared" si="9"/>
        <v>0.7</v>
      </c>
    </row>
    <row r="72" spans="1:15" ht="20.100000000000001" customHeight="1">
      <c r="A72" s="113" t="s">
        <v>28</v>
      </c>
      <c r="B72" s="113"/>
      <c r="C72" s="113"/>
      <c r="D72" s="26">
        <f t="shared" ref="D72:O72" si="10">D56+D49+D60+D67+D71</f>
        <v>81.730000000000018</v>
      </c>
      <c r="E72" s="26">
        <f t="shared" si="10"/>
        <v>65.504999999999995</v>
      </c>
      <c r="F72" s="26">
        <f t="shared" si="10"/>
        <v>347.33</v>
      </c>
      <c r="G72" s="26">
        <f t="shared" si="10"/>
        <v>2227.415</v>
      </c>
      <c r="H72" s="26">
        <f t="shared" si="10"/>
        <v>2.4800000000000004</v>
      </c>
      <c r="I72" s="26">
        <f t="shared" si="10"/>
        <v>106.91</v>
      </c>
      <c r="J72" s="26">
        <f t="shared" si="10"/>
        <v>29.099999999999998</v>
      </c>
      <c r="K72" s="26">
        <f t="shared" si="10"/>
        <v>11.26</v>
      </c>
      <c r="L72" s="26">
        <f t="shared" si="10"/>
        <v>432.51</v>
      </c>
      <c r="M72" s="26">
        <f t="shared" si="10"/>
        <v>942.8</v>
      </c>
      <c r="N72" s="26">
        <f t="shared" si="10"/>
        <v>247.48</v>
      </c>
      <c r="O72" s="26">
        <f t="shared" si="10"/>
        <v>16.32</v>
      </c>
    </row>
    <row r="73" spans="1:15" ht="34.5" customHeight="1">
      <c r="A73" s="104" t="s">
        <v>0</v>
      </c>
      <c r="B73" s="104"/>
      <c r="C73" s="104"/>
      <c r="D73" s="104"/>
      <c r="E73" s="104"/>
      <c r="F73" s="104"/>
      <c r="G73" s="105" t="s">
        <v>71</v>
      </c>
      <c r="H73" s="105"/>
      <c r="I73" s="105"/>
      <c r="J73" s="105"/>
      <c r="K73" s="105"/>
      <c r="L73" s="105"/>
      <c r="M73" s="105"/>
      <c r="N73" s="105"/>
      <c r="O73" s="105"/>
    </row>
    <row r="74" spans="1:15" ht="72" customHeight="1">
      <c r="A74" s="109" t="s">
        <v>143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  <row r="75" spans="1:15" ht="11.1" customHeight="1">
      <c r="A75" s="16"/>
      <c r="B75" s="17"/>
      <c r="C75" s="17"/>
      <c r="D75" s="18"/>
      <c r="E75" s="19"/>
      <c r="F75" s="19"/>
      <c r="G75" s="20"/>
      <c r="H75" s="19"/>
      <c r="I75" s="19"/>
      <c r="J75" s="19"/>
      <c r="K75" s="19"/>
      <c r="L75" s="19"/>
      <c r="M75" s="19"/>
      <c r="N75" s="19"/>
      <c r="O75" s="19"/>
    </row>
    <row r="76" spans="1:15" ht="11.1" customHeight="1">
      <c r="A76" s="10" t="s">
        <v>137</v>
      </c>
      <c r="B76" s="11"/>
      <c r="C76" s="9"/>
      <c r="D76" s="106" t="s">
        <v>1</v>
      </c>
      <c r="E76" s="106"/>
      <c r="F76" s="9" t="s">
        <v>30</v>
      </c>
      <c r="G76" s="9"/>
      <c r="H76" s="9"/>
      <c r="I76" s="107" t="s">
        <v>3</v>
      </c>
      <c r="J76" s="107"/>
      <c r="K76" s="9"/>
      <c r="L76" s="9"/>
      <c r="M76" s="9"/>
      <c r="N76" s="9"/>
      <c r="O76" s="9"/>
    </row>
    <row r="77" spans="1:15" ht="11.1" customHeight="1">
      <c r="A77" s="8"/>
      <c r="B77" s="9"/>
      <c r="C77" s="9"/>
      <c r="D77" s="106" t="s">
        <v>4</v>
      </c>
      <c r="E77" s="106"/>
      <c r="F77" s="12">
        <v>1</v>
      </c>
      <c r="G77" s="9"/>
      <c r="H77" s="9"/>
      <c r="I77" s="107" t="s">
        <v>5</v>
      </c>
      <c r="J77" s="107"/>
      <c r="K77" s="116" t="s">
        <v>140</v>
      </c>
      <c r="L77" s="116"/>
      <c r="M77" s="116"/>
      <c r="N77" s="9"/>
      <c r="O77" s="9"/>
    </row>
    <row r="78" spans="1:15" ht="26.25" customHeight="1">
      <c r="A78" s="117" t="s">
        <v>6</v>
      </c>
      <c r="B78" s="119" t="s">
        <v>7</v>
      </c>
      <c r="C78" s="119" t="s">
        <v>8</v>
      </c>
      <c r="D78" s="121" t="s">
        <v>9</v>
      </c>
      <c r="E78" s="121"/>
      <c r="F78" s="121"/>
      <c r="G78" s="122" t="s">
        <v>10</v>
      </c>
      <c r="H78" s="121" t="s">
        <v>11</v>
      </c>
      <c r="I78" s="121"/>
      <c r="J78" s="121"/>
      <c r="K78" s="121"/>
      <c r="L78" s="126" t="s">
        <v>12</v>
      </c>
      <c r="M78" s="126"/>
      <c r="N78" s="126"/>
      <c r="O78" s="126"/>
    </row>
    <row r="79" spans="1:15" ht="33" customHeight="1">
      <c r="A79" s="118"/>
      <c r="B79" s="120"/>
      <c r="C79" s="120"/>
      <c r="D79" s="72" t="s">
        <v>13</v>
      </c>
      <c r="E79" s="72" t="s">
        <v>14</v>
      </c>
      <c r="F79" s="72" t="s">
        <v>15</v>
      </c>
      <c r="G79" s="123"/>
      <c r="H79" s="72" t="s">
        <v>16</v>
      </c>
      <c r="I79" s="72" t="s">
        <v>17</v>
      </c>
      <c r="J79" s="72" t="s">
        <v>18</v>
      </c>
      <c r="K79" s="72" t="s">
        <v>19</v>
      </c>
      <c r="L79" s="72" t="s">
        <v>20</v>
      </c>
      <c r="M79" s="72" t="s">
        <v>21</v>
      </c>
      <c r="N79" s="72" t="s">
        <v>22</v>
      </c>
      <c r="O79" s="73" t="s">
        <v>23</v>
      </c>
    </row>
    <row r="80" spans="1:15" ht="20.100000000000001" customHeight="1">
      <c r="A80" s="78">
        <v>1</v>
      </c>
      <c r="B80" s="93">
        <v>2</v>
      </c>
      <c r="C80" s="74">
        <v>3</v>
      </c>
      <c r="D80" s="74">
        <v>4</v>
      </c>
      <c r="E80" s="74">
        <v>5</v>
      </c>
      <c r="F80" s="74">
        <v>6</v>
      </c>
      <c r="G80" s="74">
        <v>7</v>
      </c>
      <c r="H80" s="74">
        <v>8</v>
      </c>
      <c r="I80" s="74">
        <v>9</v>
      </c>
      <c r="J80" s="74">
        <v>10</v>
      </c>
      <c r="K80" s="74">
        <v>11</v>
      </c>
      <c r="L80" s="74">
        <v>12</v>
      </c>
      <c r="M80" s="74">
        <v>13</v>
      </c>
      <c r="N80" s="74">
        <v>14</v>
      </c>
      <c r="O80" s="13">
        <v>15</v>
      </c>
    </row>
    <row r="81" spans="1:15" ht="20.100000000000001" customHeight="1">
      <c r="A81" s="124" t="s">
        <v>24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1:15" ht="20.100000000000001" customHeight="1">
      <c r="A82" s="6" t="s">
        <v>108</v>
      </c>
      <c r="B82" s="94" t="s">
        <v>109</v>
      </c>
      <c r="C82" s="5" t="s">
        <v>107</v>
      </c>
      <c r="D82" s="60">
        <v>29.1</v>
      </c>
      <c r="E82" s="60">
        <v>19.5</v>
      </c>
      <c r="F82" s="60">
        <v>45.8</v>
      </c>
      <c r="G82" s="60">
        <v>476</v>
      </c>
      <c r="H82" s="60">
        <v>0.1</v>
      </c>
      <c r="I82" s="60">
        <v>0.70000000000000018</v>
      </c>
      <c r="J82" s="60">
        <v>0.19999999999999929</v>
      </c>
      <c r="K82" s="60">
        <v>2.1999999999999997</v>
      </c>
      <c r="L82" s="60">
        <v>262</v>
      </c>
      <c r="M82" s="60">
        <v>379.00000000000006</v>
      </c>
      <c r="N82" s="60">
        <v>46</v>
      </c>
      <c r="O82" s="60">
        <v>2.19</v>
      </c>
    </row>
    <row r="83" spans="1:15" ht="20.100000000000001" customHeight="1">
      <c r="A83" s="6" t="s">
        <v>90</v>
      </c>
      <c r="B83" s="87" t="s">
        <v>120</v>
      </c>
      <c r="C83" s="6">
        <v>200</v>
      </c>
      <c r="D83" s="76">
        <v>0.3</v>
      </c>
      <c r="E83" s="6">
        <v>0.1</v>
      </c>
      <c r="F83" s="6">
        <v>11</v>
      </c>
      <c r="G83" s="6">
        <v>43</v>
      </c>
      <c r="H83" s="6">
        <v>0.1</v>
      </c>
      <c r="I83" s="5">
        <v>1.5</v>
      </c>
      <c r="J83" s="6">
        <v>0.1</v>
      </c>
      <c r="K83" s="5">
        <v>0.2</v>
      </c>
      <c r="L83" s="6">
        <v>125</v>
      </c>
      <c r="M83" s="6">
        <v>119</v>
      </c>
      <c r="N83" s="6">
        <v>18.899999999999999</v>
      </c>
      <c r="O83" s="6">
        <v>0.4</v>
      </c>
    </row>
    <row r="84" spans="1:15" ht="20.100000000000001" customHeight="1">
      <c r="A84" s="5" t="s">
        <v>32</v>
      </c>
      <c r="B84" s="87" t="s">
        <v>51</v>
      </c>
      <c r="C84" s="6">
        <v>40</v>
      </c>
      <c r="D84" s="70">
        <v>3.16</v>
      </c>
      <c r="E84" s="5">
        <v>0.4</v>
      </c>
      <c r="F84" s="5">
        <v>19.3</v>
      </c>
      <c r="G84" s="5">
        <v>94.4</v>
      </c>
      <c r="H84" s="5">
        <v>7.0000000000000007E-2</v>
      </c>
      <c r="I84" s="5">
        <v>0</v>
      </c>
      <c r="J84" s="5">
        <v>0</v>
      </c>
      <c r="K84" s="5">
        <v>0.3</v>
      </c>
      <c r="L84" s="5">
        <v>9.1999999999999993</v>
      </c>
      <c r="M84" s="5">
        <v>34.799999999999997</v>
      </c>
      <c r="N84" s="5">
        <v>13.2</v>
      </c>
      <c r="O84" s="5">
        <v>0.8</v>
      </c>
    </row>
    <row r="85" spans="1:15" ht="20.100000000000001" customHeight="1">
      <c r="A85" s="127" t="s">
        <v>25</v>
      </c>
      <c r="B85" s="127"/>
      <c r="C85" s="127"/>
      <c r="D85" s="7">
        <f t="shared" ref="D85:O85" si="11">SUM(D82:D84)</f>
        <v>32.56</v>
      </c>
      <c r="E85" s="7">
        <f t="shared" si="11"/>
        <v>20</v>
      </c>
      <c r="F85" s="7">
        <f t="shared" si="11"/>
        <v>76.099999999999994</v>
      </c>
      <c r="G85" s="7">
        <f t="shared" si="11"/>
        <v>613.4</v>
      </c>
      <c r="H85" s="7">
        <f t="shared" si="11"/>
        <v>0.27</v>
      </c>
      <c r="I85" s="7">
        <f t="shared" si="11"/>
        <v>2.2000000000000002</v>
      </c>
      <c r="J85" s="7">
        <f t="shared" si="11"/>
        <v>0.29999999999999927</v>
      </c>
      <c r="K85" s="7">
        <f t="shared" si="11"/>
        <v>2.6999999999999997</v>
      </c>
      <c r="L85" s="7">
        <f t="shared" si="11"/>
        <v>396.2</v>
      </c>
      <c r="M85" s="7">
        <f t="shared" si="11"/>
        <v>532.80000000000007</v>
      </c>
      <c r="N85" s="7">
        <f t="shared" si="11"/>
        <v>78.100000000000009</v>
      </c>
      <c r="O85" s="7">
        <f t="shared" si="11"/>
        <v>3.3899999999999997</v>
      </c>
    </row>
    <row r="86" spans="1:15" ht="19.5" customHeight="1">
      <c r="A86" s="125" t="s">
        <v>26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1:15" ht="20.100000000000001" customHeight="1">
      <c r="A87" s="5" t="s">
        <v>105</v>
      </c>
      <c r="B87" s="86" t="s">
        <v>117</v>
      </c>
      <c r="C87" s="5" t="s">
        <v>139</v>
      </c>
      <c r="D87" s="5">
        <v>11.4</v>
      </c>
      <c r="E87" s="5">
        <v>10.199999999999999</v>
      </c>
      <c r="F87" s="5">
        <v>19.7</v>
      </c>
      <c r="G87" s="5">
        <v>216.29</v>
      </c>
      <c r="H87" s="6">
        <v>0</v>
      </c>
      <c r="I87" s="6">
        <v>21.8</v>
      </c>
      <c r="J87" s="5">
        <v>0.01</v>
      </c>
      <c r="K87" s="5">
        <v>1.8</v>
      </c>
      <c r="L87" s="6">
        <v>36.1</v>
      </c>
      <c r="M87" s="6">
        <v>26.3</v>
      </c>
      <c r="N87" s="6">
        <v>12.3</v>
      </c>
      <c r="O87" s="6">
        <v>0.5</v>
      </c>
    </row>
    <row r="88" spans="1:15" ht="20.100000000000001" customHeight="1">
      <c r="A88" s="6" t="s">
        <v>118</v>
      </c>
      <c r="B88" s="86" t="s">
        <v>119</v>
      </c>
      <c r="C88" s="6" t="s">
        <v>163</v>
      </c>
      <c r="D88" s="76">
        <v>14.8</v>
      </c>
      <c r="E88" s="6">
        <v>14.6</v>
      </c>
      <c r="F88" s="6">
        <v>20.2</v>
      </c>
      <c r="G88" s="6">
        <v>393.6</v>
      </c>
      <c r="H88" s="5">
        <v>0.2</v>
      </c>
      <c r="I88" s="5">
        <v>0</v>
      </c>
      <c r="J88" s="5">
        <v>0</v>
      </c>
      <c r="K88" s="5">
        <v>0.4</v>
      </c>
      <c r="L88" s="5">
        <v>36</v>
      </c>
      <c r="M88" s="5">
        <v>162</v>
      </c>
      <c r="N88" s="5">
        <v>20</v>
      </c>
      <c r="O88" s="5">
        <v>2</v>
      </c>
    </row>
    <row r="89" spans="1:15" ht="20.100000000000001" customHeight="1">
      <c r="A89" s="6" t="s">
        <v>76</v>
      </c>
      <c r="B89" s="86" t="s">
        <v>44</v>
      </c>
      <c r="C89" s="6" t="s">
        <v>165</v>
      </c>
      <c r="D89" s="76">
        <v>5.52</v>
      </c>
      <c r="E89" s="6">
        <v>8.76</v>
      </c>
      <c r="F89" s="6">
        <v>57.84</v>
      </c>
      <c r="G89" s="6">
        <v>307.56</v>
      </c>
      <c r="H89" s="6">
        <v>0.12000000000000001</v>
      </c>
      <c r="I89" s="5">
        <v>0</v>
      </c>
      <c r="J89" s="5">
        <v>3.5999999999999997E-2</v>
      </c>
      <c r="K89" s="5">
        <v>0.36</v>
      </c>
      <c r="L89" s="6">
        <v>16.559999999999999</v>
      </c>
      <c r="M89" s="6">
        <v>110.39999999999999</v>
      </c>
      <c r="N89" s="6">
        <v>33.6</v>
      </c>
      <c r="O89" s="6">
        <v>0.72</v>
      </c>
    </row>
    <row r="90" spans="1:15" ht="20.100000000000001" customHeight="1">
      <c r="A90" s="6" t="s">
        <v>155</v>
      </c>
      <c r="B90" s="86" t="s">
        <v>156</v>
      </c>
      <c r="C90" s="6">
        <v>200</v>
      </c>
      <c r="D90" s="70">
        <v>0.1</v>
      </c>
      <c r="E90" s="5">
        <v>0.1</v>
      </c>
      <c r="F90" s="6">
        <v>27.9</v>
      </c>
      <c r="G90" s="6">
        <v>113</v>
      </c>
      <c r="H90" s="5">
        <v>0.01</v>
      </c>
      <c r="I90" s="5">
        <v>55.4</v>
      </c>
      <c r="J90" s="5">
        <v>0</v>
      </c>
      <c r="K90" s="5">
        <v>0.1</v>
      </c>
      <c r="L90" s="6">
        <v>5</v>
      </c>
      <c r="M90" s="5">
        <v>8.1</v>
      </c>
      <c r="N90" s="5">
        <v>2.1</v>
      </c>
      <c r="O90" s="6">
        <v>0.4</v>
      </c>
    </row>
    <row r="91" spans="1:15" ht="20.100000000000001" customHeight="1">
      <c r="A91" s="5" t="s">
        <v>32</v>
      </c>
      <c r="B91" s="86" t="s">
        <v>39</v>
      </c>
      <c r="C91" s="6">
        <v>40</v>
      </c>
      <c r="D91" s="76">
        <v>2.6</v>
      </c>
      <c r="E91" s="6">
        <v>0.5</v>
      </c>
      <c r="F91" s="6">
        <v>15.8</v>
      </c>
      <c r="G91" s="6">
        <v>78.239999999999995</v>
      </c>
      <c r="H91" s="6">
        <v>0.1</v>
      </c>
      <c r="I91" s="5">
        <v>0</v>
      </c>
      <c r="J91" s="5">
        <v>0</v>
      </c>
      <c r="K91" s="5">
        <v>1.6</v>
      </c>
      <c r="L91" s="6">
        <v>11.6</v>
      </c>
      <c r="M91" s="6">
        <v>13.4</v>
      </c>
      <c r="N91" s="6">
        <v>55.8</v>
      </c>
      <c r="O91" s="6">
        <v>3.2</v>
      </c>
    </row>
    <row r="92" spans="1:15" ht="20.100000000000001" customHeight="1">
      <c r="A92" s="127" t="s">
        <v>27</v>
      </c>
      <c r="B92" s="127"/>
      <c r="C92" s="127"/>
      <c r="D92" s="78">
        <f>SUM(D87:D91)</f>
        <v>34.42</v>
      </c>
      <c r="E92" s="78">
        <f t="shared" ref="E92:O92" si="12">SUM(E87:E91)</f>
        <v>34.159999999999997</v>
      </c>
      <c r="F92" s="78">
        <f t="shared" si="12"/>
        <v>141.44000000000003</v>
      </c>
      <c r="G92" s="78">
        <f t="shared" si="12"/>
        <v>1108.69</v>
      </c>
      <c r="H92" s="78">
        <f t="shared" si="12"/>
        <v>0.43000000000000005</v>
      </c>
      <c r="I92" s="78">
        <f t="shared" si="12"/>
        <v>77.2</v>
      </c>
      <c r="J92" s="78">
        <f t="shared" si="12"/>
        <v>4.5999999999999999E-2</v>
      </c>
      <c r="K92" s="78">
        <f t="shared" si="12"/>
        <v>4.26</v>
      </c>
      <c r="L92" s="78">
        <f t="shared" si="12"/>
        <v>105.25999999999999</v>
      </c>
      <c r="M92" s="78">
        <f t="shared" si="12"/>
        <v>320.2</v>
      </c>
      <c r="N92" s="78">
        <f t="shared" si="12"/>
        <v>123.8</v>
      </c>
      <c r="O92" s="78">
        <f t="shared" si="12"/>
        <v>6.82</v>
      </c>
    </row>
    <row r="93" spans="1:15" ht="20.100000000000001" customHeight="1">
      <c r="A93" s="128" t="s">
        <v>54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20.100000000000001" customHeight="1">
      <c r="A94" s="6" t="s">
        <v>95</v>
      </c>
      <c r="B94" s="87" t="s">
        <v>49</v>
      </c>
      <c r="C94" s="5" t="s">
        <v>31</v>
      </c>
      <c r="D94" s="76">
        <v>1.5</v>
      </c>
      <c r="E94" s="6">
        <v>1.7</v>
      </c>
      <c r="F94" s="6">
        <v>17.399999999999999</v>
      </c>
      <c r="G94" s="6">
        <v>91.2</v>
      </c>
      <c r="H94" s="5">
        <v>0</v>
      </c>
      <c r="I94" s="5">
        <v>0.2</v>
      </c>
      <c r="J94" s="5">
        <v>0</v>
      </c>
      <c r="K94" s="5">
        <v>0</v>
      </c>
      <c r="L94" s="5">
        <v>56.2</v>
      </c>
      <c r="M94" s="5">
        <v>38.700000000000003</v>
      </c>
      <c r="N94" s="5">
        <v>9.1999999999999993</v>
      </c>
      <c r="O94" s="5">
        <v>0.5</v>
      </c>
    </row>
    <row r="95" spans="1:15" ht="20.100000000000001" customHeight="1">
      <c r="A95" s="6" t="s">
        <v>32</v>
      </c>
      <c r="B95" s="86" t="s">
        <v>114</v>
      </c>
      <c r="C95" s="6">
        <v>30</v>
      </c>
      <c r="D95" s="76">
        <v>1.1299999999999999</v>
      </c>
      <c r="E95" s="6">
        <v>1.47</v>
      </c>
      <c r="F95" s="6">
        <v>11.16</v>
      </c>
      <c r="G95" s="6">
        <v>62.5</v>
      </c>
      <c r="H95" s="6">
        <v>0</v>
      </c>
      <c r="I95" s="6">
        <v>45</v>
      </c>
      <c r="J95" s="6">
        <v>0</v>
      </c>
      <c r="K95" s="5">
        <v>0.2</v>
      </c>
      <c r="L95" s="6">
        <v>0.53</v>
      </c>
      <c r="M95" s="6">
        <v>4.3</v>
      </c>
      <c r="N95" s="6">
        <v>13.5</v>
      </c>
      <c r="O95" s="6">
        <v>0.2</v>
      </c>
    </row>
    <row r="96" spans="1:15" ht="20.100000000000001" customHeight="1">
      <c r="A96" s="79" t="s">
        <v>56</v>
      </c>
      <c r="B96" s="80"/>
      <c r="C96" s="81"/>
      <c r="D96" s="58">
        <f>D95+D94</f>
        <v>2.63</v>
      </c>
      <c r="E96" s="58">
        <f t="shared" ref="E96:O96" si="13">E95+E94</f>
        <v>3.17</v>
      </c>
      <c r="F96" s="58">
        <f t="shared" si="13"/>
        <v>28.56</v>
      </c>
      <c r="G96" s="58">
        <f t="shared" si="13"/>
        <v>153.69999999999999</v>
      </c>
      <c r="H96" s="58">
        <f t="shared" si="13"/>
        <v>0</v>
      </c>
      <c r="I96" s="58">
        <f t="shared" si="13"/>
        <v>45.2</v>
      </c>
      <c r="J96" s="58">
        <f t="shared" si="13"/>
        <v>0</v>
      </c>
      <c r="K96" s="58">
        <f t="shared" si="13"/>
        <v>0.2</v>
      </c>
      <c r="L96" s="58">
        <f t="shared" si="13"/>
        <v>56.730000000000004</v>
      </c>
      <c r="M96" s="58">
        <f t="shared" si="13"/>
        <v>43</v>
      </c>
      <c r="N96" s="58">
        <f t="shared" si="13"/>
        <v>22.7</v>
      </c>
      <c r="O96" s="58">
        <f t="shared" si="13"/>
        <v>0.7</v>
      </c>
    </row>
    <row r="97" spans="1:15" ht="20.100000000000001" customHeight="1">
      <c r="A97" s="56" t="s">
        <v>55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48"/>
    </row>
    <row r="98" spans="1:15" ht="20.100000000000001" customHeight="1">
      <c r="A98" s="4" t="s">
        <v>97</v>
      </c>
      <c r="B98" s="88" t="s">
        <v>47</v>
      </c>
      <c r="C98" s="4">
        <v>250</v>
      </c>
      <c r="D98" s="78">
        <v>16.399999999999999</v>
      </c>
      <c r="E98" s="4">
        <v>20.8</v>
      </c>
      <c r="F98" s="4">
        <v>21.6</v>
      </c>
      <c r="G98" s="4">
        <v>399</v>
      </c>
      <c r="H98" s="4">
        <v>0.5</v>
      </c>
      <c r="I98" s="4">
        <v>11.2</v>
      </c>
      <c r="J98" s="4">
        <v>0</v>
      </c>
      <c r="K98" s="4">
        <v>2.2000000000000002</v>
      </c>
      <c r="L98" s="4">
        <v>23.3</v>
      </c>
      <c r="M98" s="4">
        <v>173.1</v>
      </c>
      <c r="N98" s="64">
        <v>43.8</v>
      </c>
      <c r="O98" s="67">
        <v>2.4</v>
      </c>
    </row>
    <row r="99" spans="1:15" ht="20.100000000000001" customHeight="1">
      <c r="A99" s="4" t="s">
        <v>74</v>
      </c>
      <c r="B99" s="88" t="s">
        <v>42</v>
      </c>
      <c r="C99" s="5" t="s">
        <v>36</v>
      </c>
      <c r="D99" s="76">
        <v>0.3</v>
      </c>
      <c r="E99" s="6">
        <v>0</v>
      </c>
      <c r="F99" s="6">
        <v>15.2</v>
      </c>
      <c r="G99" s="33">
        <v>61</v>
      </c>
      <c r="H99" s="6">
        <v>0</v>
      </c>
      <c r="I99" s="6">
        <v>3</v>
      </c>
      <c r="J99" s="6">
        <v>0</v>
      </c>
      <c r="K99" s="5">
        <v>0</v>
      </c>
      <c r="L99" s="6">
        <v>7.4</v>
      </c>
      <c r="M99" s="6">
        <v>9</v>
      </c>
      <c r="N99" s="6">
        <v>5</v>
      </c>
      <c r="O99" s="6">
        <v>0.1</v>
      </c>
    </row>
    <row r="100" spans="1:15" ht="20.100000000000001" customHeight="1">
      <c r="A100" s="14" t="s">
        <v>32</v>
      </c>
      <c r="B100" s="88" t="s">
        <v>69</v>
      </c>
      <c r="C100" s="4">
        <v>100</v>
      </c>
      <c r="D100" s="72">
        <v>0.4</v>
      </c>
      <c r="E100" s="14">
        <v>0.4</v>
      </c>
      <c r="F100" s="14">
        <v>9.8000000000000007</v>
      </c>
      <c r="G100" s="14">
        <v>47</v>
      </c>
      <c r="H100" s="4">
        <v>0</v>
      </c>
      <c r="I100" s="14">
        <v>10</v>
      </c>
      <c r="J100" s="14">
        <v>0</v>
      </c>
      <c r="K100" s="14">
        <v>0.6</v>
      </c>
      <c r="L100" s="14">
        <v>16</v>
      </c>
      <c r="M100" s="14">
        <v>11</v>
      </c>
      <c r="N100" s="68">
        <v>8</v>
      </c>
      <c r="O100" s="69">
        <v>2.2000000000000002</v>
      </c>
    </row>
    <row r="101" spans="1:15" ht="20.100000000000001" customHeight="1">
      <c r="A101" s="14" t="s">
        <v>32</v>
      </c>
      <c r="B101" s="88" t="s">
        <v>39</v>
      </c>
      <c r="C101" s="6">
        <v>40</v>
      </c>
      <c r="D101" s="76">
        <v>2.6</v>
      </c>
      <c r="E101" s="6">
        <v>0.5</v>
      </c>
      <c r="F101" s="6">
        <v>15.8</v>
      </c>
      <c r="G101" s="6">
        <v>78.239999999999995</v>
      </c>
      <c r="H101" s="6">
        <v>0.1</v>
      </c>
      <c r="I101" s="5">
        <v>0</v>
      </c>
      <c r="J101" s="5">
        <v>0</v>
      </c>
      <c r="K101" s="5">
        <v>1.6</v>
      </c>
      <c r="L101" s="6">
        <v>11.6</v>
      </c>
      <c r="M101" s="6">
        <v>13.4</v>
      </c>
      <c r="N101" s="6">
        <v>55.8</v>
      </c>
      <c r="O101" s="6">
        <v>3.2</v>
      </c>
    </row>
    <row r="102" spans="1:15" ht="20.100000000000001" customHeight="1">
      <c r="A102" s="75" t="s">
        <v>57</v>
      </c>
      <c r="B102" s="49"/>
      <c r="C102" s="47"/>
      <c r="D102" s="58">
        <f>SUM(D98:D101)</f>
        <v>19.7</v>
      </c>
      <c r="E102" s="58">
        <f t="shared" ref="E102:O102" si="14">SUM(E98:E101)</f>
        <v>21.7</v>
      </c>
      <c r="F102" s="58">
        <f t="shared" si="14"/>
        <v>62.399999999999991</v>
      </c>
      <c r="G102" s="58">
        <f t="shared" si="14"/>
        <v>585.24</v>
      </c>
      <c r="H102" s="58">
        <f t="shared" si="14"/>
        <v>0.6</v>
      </c>
      <c r="I102" s="58">
        <f t="shared" si="14"/>
        <v>24.2</v>
      </c>
      <c r="J102" s="58">
        <f t="shared" si="14"/>
        <v>0</v>
      </c>
      <c r="K102" s="58">
        <f t="shared" si="14"/>
        <v>4.4000000000000004</v>
      </c>
      <c r="L102" s="58">
        <f t="shared" si="14"/>
        <v>58.300000000000004</v>
      </c>
      <c r="M102" s="58">
        <f t="shared" si="14"/>
        <v>206.5</v>
      </c>
      <c r="N102" s="58">
        <f t="shared" si="14"/>
        <v>112.6</v>
      </c>
      <c r="O102" s="58">
        <f t="shared" si="14"/>
        <v>7.9</v>
      </c>
    </row>
    <row r="103" spans="1:15" ht="20.100000000000001" customHeight="1">
      <c r="A103" s="56" t="s">
        <v>58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48"/>
    </row>
    <row r="104" spans="1:15" ht="20.100000000000001" customHeight="1">
      <c r="A104" s="14" t="s">
        <v>98</v>
      </c>
      <c r="B104" s="88" t="s">
        <v>63</v>
      </c>
      <c r="C104" s="4">
        <v>75</v>
      </c>
      <c r="D104" s="78">
        <v>1.1299999999999999</v>
      </c>
      <c r="E104" s="4">
        <v>1.47</v>
      </c>
      <c r="F104" s="4">
        <v>11.16</v>
      </c>
      <c r="G104" s="4">
        <v>62.5</v>
      </c>
      <c r="H104" s="4">
        <v>0</v>
      </c>
      <c r="I104" s="4">
        <v>45</v>
      </c>
      <c r="J104" s="4">
        <v>0</v>
      </c>
      <c r="K104" s="14">
        <v>0.2</v>
      </c>
      <c r="L104" s="4">
        <v>0.53</v>
      </c>
      <c r="M104" s="4">
        <v>4.3</v>
      </c>
      <c r="N104" s="64">
        <v>13.5</v>
      </c>
      <c r="O104" s="66">
        <v>0.2</v>
      </c>
    </row>
    <row r="105" spans="1:15" ht="20.100000000000001" customHeight="1">
      <c r="A105" s="6" t="s">
        <v>80</v>
      </c>
      <c r="B105" s="87" t="s">
        <v>129</v>
      </c>
      <c r="C105" s="5">
        <v>200</v>
      </c>
      <c r="D105" s="76">
        <v>6.1</v>
      </c>
      <c r="E105" s="6">
        <v>5.3</v>
      </c>
      <c r="F105" s="6">
        <v>10.1</v>
      </c>
      <c r="G105" s="6">
        <v>113</v>
      </c>
      <c r="H105" s="6">
        <v>0</v>
      </c>
      <c r="I105" s="6">
        <v>1</v>
      </c>
      <c r="J105" s="6">
        <v>0.04</v>
      </c>
      <c r="K105" s="5">
        <v>0</v>
      </c>
      <c r="L105" s="6">
        <v>290</v>
      </c>
      <c r="M105" s="6">
        <v>950</v>
      </c>
      <c r="N105" s="6">
        <v>140</v>
      </c>
      <c r="O105" s="5">
        <v>0</v>
      </c>
    </row>
    <row r="106" spans="1:15" ht="20.100000000000001" customHeight="1">
      <c r="A106" s="131" t="s">
        <v>59</v>
      </c>
      <c r="B106" s="131"/>
      <c r="C106" s="131"/>
      <c r="D106" s="78">
        <f>D105+D104</f>
        <v>7.2299999999999995</v>
      </c>
      <c r="E106" s="78">
        <f t="shared" ref="E106:O106" si="15">E105+E104</f>
        <v>6.77</v>
      </c>
      <c r="F106" s="78">
        <f t="shared" si="15"/>
        <v>21.259999999999998</v>
      </c>
      <c r="G106" s="78">
        <f t="shared" si="15"/>
        <v>175.5</v>
      </c>
      <c r="H106" s="78">
        <f t="shared" si="15"/>
        <v>0</v>
      </c>
      <c r="I106" s="78">
        <f t="shared" si="15"/>
        <v>46</v>
      </c>
      <c r="J106" s="78">
        <f t="shared" si="15"/>
        <v>0.04</v>
      </c>
      <c r="K106" s="78">
        <f t="shared" si="15"/>
        <v>0.2</v>
      </c>
      <c r="L106" s="78">
        <f t="shared" si="15"/>
        <v>290.52999999999997</v>
      </c>
      <c r="M106" s="78">
        <f t="shared" si="15"/>
        <v>954.3</v>
      </c>
      <c r="N106" s="78">
        <f t="shared" si="15"/>
        <v>153.5</v>
      </c>
      <c r="O106" s="15">
        <f t="shared" si="15"/>
        <v>0.2</v>
      </c>
    </row>
    <row r="107" spans="1:15" ht="20.100000000000001" customHeight="1">
      <c r="A107" s="132" t="s">
        <v>28</v>
      </c>
      <c r="B107" s="132"/>
      <c r="C107" s="132"/>
      <c r="D107" s="38">
        <f t="shared" ref="D107:O107" si="16">D106+D102+D96+D92+D85</f>
        <v>96.54</v>
      </c>
      <c r="E107" s="74">
        <f t="shared" si="16"/>
        <v>85.8</v>
      </c>
      <c r="F107" s="74">
        <f t="shared" si="16"/>
        <v>329.76</v>
      </c>
      <c r="G107" s="39">
        <f t="shared" si="16"/>
        <v>2636.53</v>
      </c>
      <c r="H107" s="74">
        <f t="shared" si="16"/>
        <v>1.3</v>
      </c>
      <c r="I107" s="74">
        <f t="shared" si="16"/>
        <v>194.8</v>
      </c>
      <c r="J107" s="74">
        <f t="shared" si="16"/>
        <v>0.38599999999999923</v>
      </c>
      <c r="K107" s="74">
        <f t="shared" si="16"/>
        <v>11.76</v>
      </c>
      <c r="L107" s="74">
        <f t="shared" si="16"/>
        <v>907.02</v>
      </c>
      <c r="M107" s="74">
        <f t="shared" si="16"/>
        <v>2056.8000000000002</v>
      </c>
      <c r="N107" s="74">
        <f t="shared" si="16"/>
        <v>490.70000000000005</v>
      </c>
      <c r="O107" s="24">
        <f t="shared" si="16"/>
        <v>19.009999999999998</v>
      </c>
    </row>
    <row r="108" spans="1:15" ht="34.5" customHeight="1">
      <c r="A108" s="104" t="s">
        <v>0</v>
      </c>
      <c r="B108" s="104"/>
      <c r="C108" s="104"/>
      <c r="D108" s="104"/>
      <c r="E108" s="104"/>
      <c r="F108" s="104"/>
      <c r="G108" s="105" t="s">
        <v>71</v>
      </c>
      <c r="H108" s="105"/>
      <c r="I108" s="105"/>
      <c r="J108" s="105"/>
      <c r="K108" s="105"/>
      <c r="L108" s="105"/>
      <c r="M108" s="105"/>
      <c r="N108" s="105"/>
      <c r="O108" s="105"/>
    </row>
    <row r="109" spans="1:15" ht="72" customHeight="1">
      <c r="A109" s="109" t="s">
        <v>143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ht="11.1" customHeight="1">
      <c r="A110" s="16"/>
      <c r="B110" s="17"/>
      <c r="C110" s="17"/>
      <c r="D110" s="18"/>
      <c r="E110" s="19"/>
      <c r="F110" s="19"/>
      <c r="G110" s="20"/>
      <c r="H110" s="19"/>
      <c r="I110" s="19"/>
      <c r="J110" s="19"/>
      <c r="K110" s="19"/>
      <c r="L110" s="19"/>
      <c r="M110" s="19"/>
      <c r="N110" s="19"/>
      <c r="O110" s="19"/>
    </row>
    <row r="111" spans="1:15" ht="11.1" customHeight="1">
      <c r="A111" s="10" t="s">
        <v>137</v>
      </c>
      <c r="B111" s="11"/>
      <c r="C111" s="9"/>
      <c r="D111" s="106" t="s">
        <v>1</v>
      </c>
      <c r="E111" s="106"/>
      <c r="F111" s="9" t="s">
        <v>33</v>
      </c>
      <c r="G111" s="9"/>
      <c r="H111" s="9"/>
      <c r="I111" s="107" t="s">
        <v>3</v>
      </c>
      <c r="J111" s="107"/>
      <c r="K111" s="9"/>
      <c r="L111" s="9"/>
      <c r="M111" s="9"/>
      <c r="N111" s="9"/>
      <c r="O111" s="9"/>
    </row>
    <row r="112" spans="1:15" ht="11.1" customHeight="1">
      <c r="A112" s="8"/>
      <c r="B112" s="9"/>
      <c r="C112" s="9"/>
      <c r="D112" s="106" t="s">
        <v>4</v>
      </c>
      <c r="E112" s="106"/>
      <c r="F112" s="12">
        <v>1</v>
      </c>
      <c r="G112" s="9"/>
      <c r="H112" s="9"/>
      <c r="I112" s="107" t="s">
        <v>5</v>
      </c>
      <c r="J112" s="107"/>
      <c r="K112" s="108" t="s">
        <v>140</v>
      </c>
      <c r="L112" s="108"/>
      <c r="M112" s="108"/>
      <c r="N112" s="9"/>
      <c r="O112" s="9"/>
    </row>
    <row r="113" spans="1:15" ht="26.25" customHeight="1">
      <c r="A113" s="112" t="s">
        <v>6</v>
      </c>
      <c r="B113" s="114" t="s">
        <v>7</v>
      </c>
      <c r="C113" s="114" t="s">
        <v>8</v>
      </c>
      <c r="D113" s="112" t="s">
        <v>9</v>
      </c>
      <c r="E113" s="112"/>
      <c r="F113" s="112"/>
      <c r="G113" s="112" t="s">
        <v>10</v>
      </c>
      <c r="H113" s="112" t="s">
        <v>11</v>
      </c>
      <c r="I113" s="112"/>
      <c r="J113" s="112"/>
      <c r="K113" s="112"/>
      <c r="L113" s="112" t="s">
        <v>12</v>
      </c>
      <c r="M113" s="112"/>
      <c r="N113" s="112"/>
      <c r="O113" s="112"/>
    </row>
    <row r="114" spans="1:15" ht="27" customHeight="1">
      <c r="A114" s="112"/>
      <c r="B114" s="114"/>
      <c r="C114" s="114"/>
      <c r="D114" s="70" t="s">
        <v>13</v>
      </c>
      <c r="E114" s="70" t="s">
        <v>14</v>
      </c>
      <c r="F114" s="70" t="s">
        <v>15</v>
      </c>
      <c r="G114" s="112"/>
      <c r="H114" s="70" t="s">
        <v>16</v>
      </c>
      <c r="I114" s="70" t="s">
        <v>17</v>
      </c>
      <c r="J114" s="70" t="s">
        <v>18</v>
      </c>
      <c r="K114" s="70" t="s">
        <v>19</v>
      </c>
      <c r="L114" s="70" t="s">
        <v>20</v>
      </c>
      <c r="M114" s="70" t="s">
        <v>21</v>
      </c>
      <c r="N114" s="70" t="s">
        <v>22</v>
      </c>
      <c r="O114" s="70" t="s">
        <v>23</v>
      </c>
    </row>
    <row r="115" spans="1:15" ht="20.100000000000001" customHeight="1">
      <c r="A115" s="76">
        <v>1</v>
      </c>
      <c r="B115" s="90">
        <v>2</v>
      </c>
      <c r="C115" s="71">
        <v>3</v>
      </c>
      <c r="D115" s="71">
        <v>4</v>
      </c>
      <c r="E115" s="71">
        <v>5</v>
      </c>
      <c r="F115" s="71">
        <v>6</v>
      </c>
      <c r="G115" s="71">
        <v>7</v>
      </c>
      <c r="H115" s="71">
        <v>8</v>
      </c>
      <c r="I115" s="71">
        <v>9</v>
      </c>
      <c r="J115" s="71">
        <v>10</v>
      </c>
      <c r="K115" s="71">
        <v>11</v>
      </c>
      <c r="L115" s="71">
        <v>12</v>
      </c>
      <c r="M115" s="71">
        <v>13</v>
      </c>
      <c r="N115" s="71">
        <v>14</v>
      </c>
      <c r="O115" s="71">
        <v>15</v>
      </c>
    </row>
    <row r="116" spans="1:15" ht="20.100000000000001" customHeight="1">
      <c r="A116" s="113" t="s">
        <v>24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20.100000000000001" customHeight="1">
      <c r="A117" s="25" t="s">
        <v>100</v>
      </c>
      <c r="B117" s="95" t="s">
        <v>48</v>
      </c>
      <c r="C117" s="5" t="s">
        <v>36</v>
      </c>
      <c r="D117" s="76">
        <v>8.6999999999999993</v>
      </c>
      <c r="E117" s="6">
        <v>8.1999999999999993</v>
      </c>
      <c r="F117" s="6">
        <v>34.5</v>
      </c>
      <c r="G117" s="6">
        <v>290.74</v>
      </c>
      <c r="H117" s="6">
        <v>0.2</v>
      </c>
      <c r="I117" s="5">
        <v>1.3</v>
      </c>
      <c r="J117" s="6">
        <v>0</v>
      </c>
      <c r="K117" s="5">
        <v>0.2</v>
      </c>
      <c r="L117" s="6">
        <v>136.19999999999999</v>
      </c>
      <c r="M117" s="6">
        <v>184.3</v>
      </c>
      <c r="N117" s="6">
        <v>47.6</v>
      </c>
      <c r="O117" s="6">
        <v>2</v>
      </c>
    </row>
    <row r="118" spans="1:15" ht="20.100000000000001" customHeight="1">
      <c r="A118" s="6" t="s">
        <v>93</v>
      </c>
      <c r="B118" s="87" t="s">
        <v>40</v>
      </c>
      <c r="C118" s="6">
        <v>200</v>
      </c>
      <c r="D118" s="76">
        <v>3</v>
      </c>
      <c r="E118" s="6">
        <v>2.6</v>
      </c>
      <c r="F118" s="6">
        <v>24.8</v>
      </c>
      <c r="G118" s="6">
        <v>134.15</v>
      </c>
      <c r="H118" s="6">
        <v>0.04</v>
      </c>
      <c r="I118" s="5">
        <v>1</v>
      </c>
      <c r="J118" s="5">
        <v>0.01</v>
      </c>
      <c r="K118" s="5">
        <v>0</v>
      </c>
      <c r="L118" s="6">
        <v>121</v>
      </c>
      <c r="M118" s="6">
        <v>90</v>
      </c>
      <c r="N118" s="6">
        <v>14</v>
      </c>
      <c r="O118" s="6">
        <v>1</v>
      </c>
    </row>
    <row r="119" spans="1:15" ht="20.100000000000001" customHeight="1">
      <c r="A119" s="5" t="s">
        <v>32</v>
      </c>
      <c r="B119" s="87" t="s">
        <v>51</v>
      </c>
      <c r="C119" s="6">
        <v>40</v>
      </c>
      <c r="D119" s="70">
        <v>3.16</v>
      </c>
      <c r="E119" s="5">
        <v>0.4</v>
      </c>
      <c r="F119" s="5">
        <v>19.3</v>
      </c>
      <c r="G119" s="5">
        <v>94.4</v>
      </c>
      <c r="H119" s="5">
        <v>7.0000000000000007E-2</v>
      </c>
      <c r="I119" s="5">
        <v>0</v>
      </c>
      <c r="J119" s="5">
        <v>0</v>
      </c>
      <c r="K119" s="5">
        <v>0.3</v>
      </c>
      <c r="L119" s="5">
        <v>9.1999999999999993</v>
      </c>
      <c r="M119" s="5">
        <v>34.799999999999997</v>
      </c>
      <c r="N119" s="5">
        <v>13.2</v>
      </c>
      <c r="O119" s="5">
        <v>0.8</v>
      </c>
    </row>
    <row r="120" spans="1:15" ht="20.100000000000001" customHeight="1">
      <c r="A120" s="111" t="s">
        <v>25</v>
      </c>
      <c r="B120" s="111"/>
      <c r="C120" s="111"/>
      <c r="D120" s="76">
        <f t="shared" ref="D120:O120" si="17">SUM(D117:D119)</f>
        <v>14.86</v>
      </c>
      <c r="E120" s="76">
        <f t="shared" si="17"/>
        <v>11.2</v>
      </c>
      <c r="F120" s="76">
        <f t="shared" si="17"/>
        <v>78.599999999999994</v>
      </c>
      <c r="G120" s="76">
        <f t="shared" si="17"/>
        <v>519.29</v>
      </c>
      <c r="H120" s="76">
        <f t="shared" si="17"/>
        <v>0.31000000000000005</v>
      </c>
      <c r="I120" s="76">
        <f t="shared" si="17"/>
        <v>2.2999999999999998</v>
      </c>
      <c r="J120" s="76">
        <f t="shared" si="17"/>
        <v>0.01</v>
      </c>
      <c r="K120" s="76">
        <f t="shared" si="17"/>
        <v>0.5</v>
      </c>
      <c r="L120" s="76">
        <f t="shared" si="17"/>
        <v>266.39999999999998</v>
      </c>
      <c r="M120" s="76">
        <f t="shared" si="17"/>
        <v>309.10000000000002</v>
      </c>
      <c r="N120" s="76">
        <f t="shared" si="17"/>
        <v>74.8</v>
      </c>
      <c r="O120" s="76">
        <f t="shared" si="17"/>
        <v>3.8</v>
      </c>
    </row>
    <row r="121" spans="1:15" ht="20.100000000000001" customHeight="1">
      <c r="A121" s="111" t="s">
        <v>26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1:15" ht="20.100000000000001" customHeight="1">
      <c r="A122" s="5" t="s">
        <v>99</v>
      </c>
      <c r="B122" s="87" t="s">
        <v>43</v>
      </c>
      <c r="C122" s="5" t="s">
        <v>141</v>
      </c>
      <c r="D122" s="5">
        <v>6.7</v>
      </c>
      <c r="E122" s="5">
        <v>6</v>
      </c>
      <c r="F122" s="5">
        <v>17.2</v>
      </c>
      <c r="G122" s="5">
        <v>149.33000000000001</v>
      </c>
      <c r="H122" s="6">
        <v>0.1</v>
      </c>
      <c r="I122" s="6">
        <v>7.9</v>
      </c>
      <c r="J122" s="5">
        <v>0.2</v>
      </c>
      <c r="K122" s="5">
        <v>0.3</v>
      </c>
      <c r="L122" s="6">
        <v>35.200000000000003</v>
      </c>
      <c r="M122" s="6">
        <v>89.6</v>
      </c>
      <c r="N122" s="6">
        <v>28.6</v>
      </c>
      <c r="O122" s="6">
        <v>1.2</v>
      </c>
    </row>
    <row r="123" spans="1:15" ht="24" customHeight="1">
      <c r="A123" s="6" t="s">
        <v>122</v>
      </c>
      <c r="B123" s="86" t="s">
        <v>111</v>
      </c>
      <c r="C123" s="5" t="s">
        <v>163</v>
      </c>
      <c r="D123" s="76">
        <v>17.5</v>
      </c>
      <c r="E123" s="6">
        <v>12.4</v>
      </c>
      <c r="F123" s="6">
        <v>27</v>
      </c>
      <c r="G123" s="6">
        <v>194</v>
      </c>
      <c r="H123" s="6">
        <v>0.1</v>
      </c>
      <c r="I123" s="6">
        <v>4.5999999999999996</v>
      </c>
      <c r="J123" s="5">
        <v>0.1</v>
      </c>
      <c r="K123" s="5">
        <v>0.2</v>
      </c>
      <c r="L123" s="6">
        <v>24.5</v>
      </c>
      <c r="M123" s="6">
        <v>18.3</v>
      </c>
      <c r="N123" s="6">
        <v>13.3</v>
      </c>
      <c r="O123" s="6">
        <v>0.9</v>
      </c>
    </row>
    <row r="124" spans="1:15" ht="20.100000000000001" customHeight="1">
      <c r="A124" s="6" t="s">
        <v>91</v>
      </c>
      <c r="B124" s="87" t="s">
        <v>41</v>
      </c>
      <c r="C124" s="5" t="s">
        <v>165</v>
      </c>
      <c r="D124" s="76">
        <v>4.08</v>
      </c>
      <c r="E124" s="6">
        <v>9.9600000000000009</v>
      </c>
      <c r="F124" s="6">
        <v>26.879999999999995</v>
      </c>
      <c r="G124" s="6">
        <v>180.66</v>
      </c>
      <c r="H124" s="5">
        <v>3.5999999999999997E-2</v>
      </c>
      <c r="I124" s="5">
        <v>0</v>
      </c>
      <c r="J124" s="5">
        <v>0.12000000000000001</v>
      </c>
      <c r="K124" s="5">
        <v>0.48000000000000004</v>
      </c>
      <c r="L124" s="6">
        <v>4.8000000000000007</v>
      </c>
      <c r="M124" s="6">
        <v>87.84</v>
      </c>
      <c r="N124" s="6">
        <v>27.36</v>
      </c>
      <c r="O124" s="6">
        <v>0.83999999999999986</v>
      </c>
    </row>
    <row r="125" spans="1:15" ht="20.100000000000001" customHeight="1">
      <c r="A125" s="6" t="s">
        <v>74</v>
      </c>
      <c r="B125" s="86" t="s">
        <v>153</v>
      </c>
      <c r="C125" s="5" t="s">
        <v>36</v>
      </c>
      <c r="D125" s="76">
        <v>0.3</v>
      </c>
      <c r="E125" s="6">
        <v>0</v>
      </c>
      <c r="F125" s="6">
        <v>15.2</v>
      </c>
      <c r="G125" s="33">
        <v>61</v>
      </c>
      <c r="H125" s="6">
        <v>0</v>
      </c>
      <c r="I125" s="6">
        <v>3</v>
      </c>
      <c r="J125" s="6">
        <v>0</v>
      </c>
      <c r="K125" s="5">
        <v>0</v>
      </c>
      <c r="L125" s="6">
        <v>7.4</v>
      </c>
      <c r="M125" s="6">
        <v>9</v>
      </c>
      <c r="N125" s="6">
        <v>5</v>
      </c>
      <c r="O125" s="6">
        <v>0.1</v>
      </c>
    </row>
    <row r="126" spans="1:15" ht="20.100000000000001" customHeight="1">
      <c r="A126" s="5" t="s">
        <v>32</v>
      </c>
      <c r="B126" s="86" t="s">
        <v>39</v>
      </c>
      <c r="C126" s="6">
        <v>40</v>
      </c>
      <c r="D126" s="76">
        <v>2.6</v>
      </c>
      <c r="E126" s="6">
        <v>0.5</v>
      </c>
      <c r="F126" s="6">
        <v>15.8</v>
      </c>
      <c r="G126" s="6">
        <v>78.239999999999995</v>
      </c>
      <c r="H126" s="6">
        <v>0.1</v>
      </c>
      <c r="I126" s="5">
        <v>0</v>
      </c>
      <c r="J126" s="5">
        <v>0</v>
      </c>
      <c r="K126" s="5">
        <v>1.6</v>
      </c>
      <c r="L126" s="6">
        <v>11.6</v>
      </c>
      <c r="M126" s="6">
        <v>13.4</v>
      </c>
      <c r="N126" s="6">
        <v>55.8</v>
      </c>
      <c r="O126" s="6">
        <v>3.2</v>
      </c>
    </row>
    <row r="127" spans="1:15" ht="20.100000000000001" customHeight="1">
      <c r="A127" s="111" t="s">
        <v>27</v>
      </c>
      <c r="B127" s="111"/>
      <c r="C127" s="111"/>
      <c r="D127" s="76">
        <f t="shared" ref="D127:O127" si="18">SUM(D122:D126)</f>
        <v>31.180000000000003</v>
      </c>
      <c r="E127" s="76">
        <f t="shared" si="18"/>
        <v>28.86</v>
      </c>
      <c r="F127" s="76">
        <f t="shared" si="18"/>
        <v>102.08</v>
      </c>
      <c r="G127" s="76">
        <f t="shared" si="18"/>
        <v>663.23</v>
      </c>
      <c r="H127" s="76">
        <f t="shared" si="18"/>
        <v>0.33600000000000002</v>
      </c>
      <c r="I127" s="76">
        <f t="shared" si="18"/>
        <v>15.5</v>
      </c>
      <c r="J127" s="76">
        <f t="shared" si="18"/>
        <v>0.42000000000000004</v>
      </c>
      <c r="K127" s="76">
        <f t="shared" si="18"/>
        <v>2.58</v>
      </c>
      <c r="L127" s="76">
        <f t="shared" si="18"/>
        <v>83.5</v>
      </c>
      <c r="M127" s="76">
        <f t="shared" si="18"/>
        <v>218.14000000000001</v>
      </c>
      <c r="N127" s="76">
        <f t="shared" si="18"/>
        <v>130.06</v>
      </c>
      <c r="O127" s="76">
        <f t="shared" si="18"/>
        <v>6.24</v>
      </c>
    </row>
    <row r="128" spans="1:15" ht="20.100000000000001" customHeight="1">
      <c r="A128" s="111" t="s">
        <v>54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1:15" ht="20.100000000000001" customHeight="1">
      <c r="A129" s="6" t="s">
        <v>159</v>
      </c>
      <c r="B129" s="87" t="s">
        <v>160</v>
      </c>
      <c r="C129" s="5">
        <v>200</v>
      </c>
      <c r="D129" s="76">
        <v>0.2</v>
      </c>
      <c r="E129" s="6">
        <v>0</v>
      </c>
      <c r="F129" s="6">
        <v>25.7</v>
      </c>
      <c r="G129" s="6">
        <v>105</v>
      </c>
      <c r="H129" s="6">
        <v>0.01</v>
      </c>
      <c r="I129" s="6">
        <v>13</v>
      </c>
      <c r="J129" s="6">
        <v>0</v>
      </c>
      <c r="K129" s="5">
        <v>0.1</v>
      </c>
      <c r="L129" s="6">
        <v>8</v>
      </c>
      <c r="M129" s="6">
        <v>3</v>
      </c>
      <c r="N129" s="6">
        <v>5</v>
      </c>
      <c r="O129" s="6">
        <v>0</v>
      </c>
    </row>
    <row r="130" spans="1:15" ht="20.100000000000001" customHeight="1">
      <c r="A130" s="6" t="s">
        <v>123</v>
      </c>
      <c r="B130" s="86" t="s">
        <v>124</v>
      </c>
      <c r="C130" s="6">
        <v>30</v>
      </c>
      <c r="D130" s="76">
        <v>4.5</v>
      </c>
      <c r="E130" s="6">
        <v>4.5</v>
      </c>
      <c r="F130" s="6">
        <v>7.4</v>
      </c>
      <c r="G130" s="6">
        <v>88</v>
      </c>
      <c r="H130" s="6">
        <v>0.08</v>
      </c>
      <c r="I130" s="6">
        <v>3</v>
      </c>
      <c r="J130" s="6">
        <v>0.02</v>
      </c>
      <c r="K130" s="5">
        <v>0</v>
      </c>
      <c r="L130" s="6">
        <v>252</v>
      </c>
      <c r="M130" s="6">
        <v>189</v>
      </c>
      <c r="N130" s="6">
        <v>29</v>
      </c>
      <c r="O130" s="6">
        <v>2</v>
      </c>
    </row>
    <row r="131" spans="1:15" ht="20.100000000000001" customHeight="1">
      <c r="A131" s="44" t="s">
        <v>56</v>
      </c>
      <c r="B131" s="45"/>
      <c r="C131" s="46"/>
      <c r="D131" s="76">
        <f t="shared" ref="D131:O131" si="19">D130+D125</f>
        <v>4.8</v>
      </c>
      <c r="E131" s="76">
        <f t="shared" si="19"/>
        <v>4.5</v>
      </c>
      <c r="F131" s="76">
        <f t="shared" si="19"/>
        <v>22.6</v>
      </c>
      <c r="G131" s="76">
        <f t="shared" si="19"/>
        <v>149</v>
      </c>
      <c r="H131" s="76">
        <f t="shared" si="19"/>
        <v>0.08</v>
      </c>
      <c r="I131" s="76">
        <f t="shared" si="19"/>
        <v>6</v>
      </c>
      <c r="J131" s="76">
        <f t="shared" si="19"/>
        <v>0.02</v>
      </c>
      <c r="K131" s="76">
        <f t="shared" si="19"/>
        <v>0</v>
      </c>
      <c r="L131" s="76">
        <f t="shared" si="19"/>
        <v>259.39999999999998</v>
      </c>
      <c r="M131" s="76">
        <f t="shared" si="19"/>
        <v>198</v>
      </c>
      <c r="N131" s="76">
        <f t="shared" si="19"/>
        <v>34</v>
      </c>
      <c r="O131" s="76">
        <f t="shared" si="19"/>
        <v>2.1</v>
      </c>
    </row>
    <row r="132" spans="1:15" ht="20.100000000000001" customHeight="1">
      <c r="A132" s="44" t="s">
        <v>55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1:15" ht="20.100000000000001" customHeight="1">
      <c r="A133" s="6" t="s">
        <v>94</v>
      </c>
      <c r="B133" s="86" t="s">
        <v>62</v>
      </c>
      <c r="C133" s="5" t="s">
        <v>164</v>
      </c>
      <c r="D133" s="76">
        <v>19.650000000000002</v>
      </c>
      <c r="E133" s="6">
        <v>24.75</v>
      </c>
      <c r="F133" s="6">
        <v>5.4</v>
      </c>
      <c r="G133" s="6">
        <v>322.5</v>
      </c>
      <c r="H133" s="6">
        <v>0.3</v>
      </c>
      <c r="I133" s="6">
        <v>14.25</v>
      </c>
      <c r="J133" s="6">
        <v>29.25</v>
      </c>
      <c r="K133" s="5">
        <v>2.5500000000000003</v>
      </c>
      <c r="L133" s="6">
        <v>15.450000000000001</v>
      </c>
      <c r="M133" s="6">
        <v>216</v>
      </c>
      <c r="N133" s="6">
        <v>40.5</v>
      </c>
      <c r="O133" s="6">
        <v>1.2</v>
      </c>
    </row>
    <row r="134" spans="1:15" ht="20.100000000000001" customHeight="1">
      <c r="A134" s="6" t="s">
        <v>81</v>
      </c>
      <c r="B134" s="87" t="s">
        <v>113</v>
      </c>
      <c r="C134" s="5" t="s">
        <v>165</v>
      </c>
      <c r="D134" s="76">
        <v>6.7199999999999989</v>
      </c>
      <c r="E134" s="6">
        <v>5.76</v>
      </c>
      <c r="F134" s="6">
        <v>43.199999999999996</v>
      </c>
      <c r="G134" s="6">
        <v>251.53200000000004</v>
      </c>
      <c r="H134" s="6">
        <v>0.12000000000000001</v>
      </c>
      <c r="I134" s="6">
        <v>17.639999999999997</v>
      </c>
      <c r="J134" s="5">
        <v>0.36</v>
      </c>
      <c r="K134" s="6">
        <v>7.2</v>
      </c>
      <c r="L134" s="6">
        <v>52.8</v>
      </c>
      <c r="M134" s="6">
        <v>259.2</v>
      </c>
      <c r="N134" s="6">
        <v>56.040000000000006</v>
      </c>
      <c r="O134" s="6">
        <v>3.24</v>
      </c>
    </row>
    <row r="135" spans="1:15" ht="20.100000000000001" customHeight="1">
      <c r="A135" s="5" t="s">
        <v>32</v>
      </c>
      <c r="B135" s="86" t="s">
        <v>39</v>
      </c>
      <c r="C135" s="6">
        <v>40</v>
      </c>
      <c r="D135" s="76">
        <v>2.6</v>
      </c>
      <c r="E135" s="6">
        <v>0.5</v>
      </c>
      <c r="F135" s="6">
        <v>15.8</v>
      </c>
      <c r="G135" s="33">
        <v>78.239999999999995</v>
      </c>
      <c r="H135" s="6">
        <v>0.1</v>
      </c>
      <c r="I135" s="5">
        <v>0</v>
      </c>
      <c r="J135" s="5">
        <v>0</v>
      </c>
      <c r="K135" s="5">
        <v>0.8</v>
      </c>
      <c r="L135" s="6">
        <v>5.8</v>
      </c>
      <c r="M135" s="6">
        <v>6.7</v>
      </c>
      <c r="N135" s="6">
        <v>27.9</v>
      </c>
      <c r="O135" s="6">
        <v>1.6</v>
      </c>
    </row>
    <row r="136" spans="1:15" ht="20.100000000000001" customHeight="1">
      <c r="A136" s="5" t="s">
        <v>32</v>
      </c>
      <c r="B136" s="87" t="s">
        <v>69</v>
      </c>
      <c r="C136" s="6">
        <v>100</v>
      </c>
      <c r="D136" s="70">
        <v>0.4</v>
      </c>
      <c r="E136" s="5">
        <v>0.4</v>
      </c>
      <c r="F136" s="5">
        <v>9.8000000000000007</v>
      </c>
      <c r="G136" s="33">
        <v>47</v>
      </c>
      <c r="H136" s="6">
        <v>0</v>
      </c>
      <c r="I136" s="5">
        <v>10</v>
      </c>
      <c r="J136" s="5">
        <v>0</v>
      </c>
      <c r="K136" s="5">
        <v>0.6</v>
      </c>
      <c r="L136" s="5">
        <v>16</v>
      </c>
      <c r="M136" s="5">
        <v>11</v>
      </c>
      <c r="N136" s="5">
        <v>8</v>
      </c>
      <c r="O136" s="5">
        <v>2.2000000000000002</v>
      </c>
    </row>
    <row r="137" spans="1:15" ht="20.100000000000001" customHeight="1">
      <c r="A137" s="6" t="s">
        <v>95</v>
      </c>
      <c r="B137" s="87" t="s">
        <v>49</v>
      </c>
      <c r="C137" s="5" t="s">
        <v>31</v>
      </c>
      <c r="D137" s="76">
        <v>1.5</v>
      </c>
      <c r="E137" s="6">
        <v>1.7</v>
      </c>
      <c r="F137" s="6">
        <v>17.399999999999999</v>
      </c>
      <c r="G137" s="6">
        <v>91.2</v>
      </c>
      <c r="H137" s="5">
        <v>0</v>
      </c>
      <c r="I137" s="5">
        <v>0.2</v>
      </c>
      <c r="J137" s="5">
        <v>0</v>
      </c>
      <c r="K137" s="5">
        <v>0</v>
      </c>
      <c r="L137" s="5">
        <v>56.2</v>
      </c>
      <c r="M137" s="5">
        <v>38.700000000000003</v>
      </c>
      <c r="N137" s="5">
        <v>9.1999999999999993</v>
      </c>
      <c r="O137" s="5">
        <v>0.5</v>
      </c>
    </row>
    <row r="138" spans="1:15" ht="20.100000000000001" customHeight="1">
      <c r="A138" s="44" t="s">
        <v>57</v>
      </c>
      <c r="B138" s="45"/>
      <c r="C138" s="46"/>
      <c r="D138" s="76">
        <f>SUM(D133:D137)</f>
        <v>30.87</v>
      </c>
      <c r="E138" s="76">
        <f t="shared" ref="E138:O138" si="20">SUM(E133:E137)</f>
        <v>33.11</v>
      </c>
      <c r="F138" s="76">
        <f t="shared" si="20"/>
        <v>91.6</v>
      </c>
      <c r="G138" s="76">
        <f t="shared" si="20"/>
        <v>790.47200000000009</v>
      </c>
      <c r="H138" s="76">
        <f t="shared" si="20"/>
        <v>0.52</v>
      </c>
      <c r="I138" s="76">
        <f t="shared" si="20"/>
        <v>42.09</v>
      </c>
      <c r="J138" s="76">
        <f t="shared" si="20"/>
        <v>29.61</v>
      </c>
      <c r="K138" s="76">
        <f t="shared" si="20"/>
        <v>11.15</v>
      </c>
      <c r="L138" s="76">
        <f t="shared" si="20"/>
        <v>146.25</v>
      </c>
      <c r="M138" s="76">
        <f t="shared" si="20"/>
        <v>531.6</v>
      </c>
      <c r="N138" s="76">
        <f t="shared" si="20"/>
        <v>141.63999999999999</v>
      </c>
      <c r="O138" s="76">
        <f t="shared" si="20"/>
        <v>8.740000000000002</v>
      </c>
    </row>
    <row r="139" spans="1:15" ht="20.100000000000001" customHeight="1">
      <c r="A139" s="44" t="s">
        <v>58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1:15" ht="20.100000000000001" customHeight="1">
      <c r="A140" s="5" t="s">
        <v>32</v>
      </c>
      <c r="B140" s="86" t="s">
        <v>114</v>
      </c>
      <c r="C140" s="6">
        <v>30</v>
      </c>
      <c r="D140" s="76">
        <v>1.1299999999999999</v>
      </c>
      <c r="E140" s="6">
        <v>1.47</v>
      </c>
      <c r="F140" s="6">
        <v>11.16</v>
      </c>
      <c r="G140" s="6">
        <v>62.5</v>
      </c>
      <c r="H140" s="6">
        <v>0</v>
      </c>
      <c r="I140" s="6">
        <v>45</v>
      </c>
      <c r="J140" s="6">
        <v>0</v>
      </c>
      <c r="K140" s="5">
        <v>0.2</v>
      </c>
      <c r="L140" s="6">
        <v>0.53</v>
      </c>
      <c r="M140" s="6">
        <v>4.3</v>
      </c>
      <c r="N140" s="6">
        <v>13.5</v>
      </c>
      <c r="O140" s="6">
        <v>0.2</v>
      </c>
    </row>
    <row r="141" spans="1:15" ht="20.100000000000001" customHeight="1">
      <c r="A141" s="6" t="s">
        <v>106</v>
      </c>
      <c r="B141" s="86" t="s">
        <v>64</v>
      </c>
      <c r="C141" s="5">
        <v>200</v>
      </c>
      <c r="D141" s="76">
        <v>6.1</v>
      </c>
      <c r="E141" s="6">
        <v>0.2</v>
      </c>
      <c r="F141" s="6">
        <v>8</v>
      </c>
      <c r="G141" s="6">
        <v>62</v>
      </c>
      <c r="H141" s="6">
        <v>0.08</v>
      </c>
      <c r="I141" s="6">
        <v>2</v>
      </c>
      <c r="J141" s="6">
        <v>0.02</v>
      </c>
      <c r="K141" s="5">
        <v>0</v>
      </c>
      <c r="L141" s="6">
        <v>252</v>
      </c>
      <c r="M141" s="6">
        <v>196</v>
      </c>
      <c r="N141" s="6">
        <v>30</v>
      </c>
      <c r="O141" s="6">
        <v>0</v>
      </c>
    </row>
    <row r="142" spans="1:15" ht="20.100000000000001" customHeight="1">
      <c r="A142" s="110" t="s">
        <v>59</v>
      </c>
      <c r="B142" s="110"/>
      <c r="C142" s="110"/>
      <c r="D142" s="76">
        <f>D141+D140</f>
        <v>7.2299999999999995</v>
      </c>
      <c r="E142" s="76">
        <f t="shared" ref="E142:O142" si="21">E141+E140</f>
        <v>1.67</v>
      </c>
      <c r="F142" s="76">
        <f t="shared" si="21"/>
        <v>19.16</v>
      </c>
      <c r="G142" s="76">
        <f t="shared" si="21"/>
        <v>124.5</v>
      </c>
      <c r="H142" s="76">
        <f t="shared" si="21"/>
        <v>0.08</v>
      </c>
      <c r="I142" s="76">
        <f t="shared" si="21"/>
        <v>47</v>
      </c>
      <c r="J142" s="76">
        <f t="shared" si="21"/>
        <v>0.02</v>
      </c>
      <c r="K142" s="76">
        <f t="shared" si="21"/>
        <v>0.2</v>
      </c>
      <c r="L142" s="76">
        <f t="shared" si="21"/>
        <v>252.53</v>
      </c>
      <c r="M142" s="76">
        <f t="shared" si="21"/>
        <v>200.3</v>
      </c>
      <c r="N142" s="76">
        <f t="shared" si="21"/>
        <v>43.5</v>
      </c>
      <c r="O142" s="76">
        <f t="shared" si="21"/>
        <v>0.2</v>
      </c>
    </row>
    <row r="143" spans="1:15" ht="20.100000000000001" customHeight="1">
      <c r="A143" s="113" t="s">
        <v>28</v>
      </c>
      <c r="B143" s="113"/>
      <c r="C143" s="113"/>
      <c r="D143" s="71">
        <f t="shared" ref="D143:O143" si="22">D142+D138+D131+D127+D120</f>
        <v>88.94</v>
      </c>
      <c r="E143" s="71">
        <f t="shared" si="22"/>
        <v>79.34</v>
      </c>
      <c r="F143" s="71">
        <f t="shared" si="22"/>
        <v>314.03999999999996</v>
      </c>
      <c r="G143" s="71">
        <f t="shared" si="22"/>
        <v>2246.4920000000002</v>
      </c>
      <c r="H143" s="71">
        <f t="shared" si="22"/>
        <v>1.3260000000000001</v>
      </c>
      <c r="I143" s="71">
        <f t="shared" si="22"/>
        <v>112.89</v>
      </c>
      <c r="J143" s="71">
        <f t="shared" si="22"/>
        <v>30.080000000000002</v>
      </c>
      <c r="K143" s="71">
        <f t="shared" si="22"/>
        <v>14.43</v>
      </c>
      <c r="L143" s="71">
        <f t="shared" si="22"/>
        <v>1008.0799999999999</v>
      </c>
      <c r="M143" s="71">
        <f t="shared" si="22"/>
        <v>1457.1400000000003</v>
      </c>
      <c r="N143" s="71">
        <f t="shared" si="22"/>
        <v>424</v>
      </c>
      <c r="O143" s="71">
        <f t="shared" si="22"/>
        <v>21.080000000000002</v>
      </c>
    </row>
    <row r="144" spans="1:15" ht="34.5" customHeight="1">
      <c r="A144" s="104" t="s">
        <v>0</v>
      </c>
      <c r="B144" s="104"/>
      <c r="C144" s="104"/>
      <c r="D144" s="104"/>
      <c r="E144" s="104"/>
      <c r="F144" s="104"/>
      <c r="G144" s="105" t="s">
        <v>71</v>
      </c>
      <c r="H144" s="105"/>
      <c r="I144" s="105"/>
      <c r="J144" s="105"/>
      <c r="K144" s="105"/>
      <c r="L144" s="105"/>
      <c r="M144" s="105"/>
      <c r="N144" s="105"/>
      <c r="O144" s="105"/>
    </row>
    <row r="145" spans="1:15" ht="72" customHeight="1">
      <c r="A145" s="109" t="s">
        <v>143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1:15" ht="11.1" customHeight="1">
      <c r="A146" s="16"/>
      <c r="B146" s="17"/>
      <c r="C146" s="17"/>
      <c r="D146" s="18"/>
      <c r="E146" s="19"/>
      <c r="F146" s="19"/>
      <c r="G146" s="20"/>
      <c r="H146" s="19"/>
      <c r="I146" s="19"/>
      <c r="J146" s="19"/>
      <c r="K146" s="19"/>
      <c r="L146" s="19"/>
      <c r="M146" s="19"/>
      <c r="N146" s="19"/>
      <c r="O146" s="19"/>
    </row>
    <row r="147" spans="1:15" ht="11.1" customHeight="1">
      <c r="A147" s="10" t="s">
        <v>137</v>
      </c>
      <c r="B147" s="11"/>
      <c r="C147" s="9"/>
      <c r="D147" s="106" t="s">
        <v>1</v>
      </c>
      <c r="E147" s="106"/>
      <c r="F147" s="9" t="s">
        <v>34</v>
      </c>
      <c r="G147" s="9"/>
      <c r="H147" s="9"/>
      <c r="I147" s="107" t="s">
        <v>3</v>
      </c>
      <c r="J147" s="107"/>
      <c r="K147" s="9"/>
      <c r="L147" s="9"/>
      <c r="M147" s="9"/>
      <c r="N147" s="9"/>
      <c r="O147" s="9"/>
    </row>
    <row r="148" spans="1:15" ht="11.1" customHeight="1">
      <c r="A148" s="8"/>
      <c r="B148" s="9"/>
      <c r="C148" s="9"/>
      <c r="D148" s="106" t="s">
        <v>4</v>
      </c>
      <c r="E148" s="106"/>
      <c r="F148" s="12">
        <v>1</v>
      </c>
      <c r="G148" s="9"/>
      <c r="H148" s="9"/>
      <c r="I148" s="107" t="s">
        <v>5</v>
      </c>
      <c r="J148" s="107"/>
      <c r="K148" s="108" t="s">
        <v>140</v>
      </c>
      <c r="L148" s="108"/>
      <c r="M148" s="108"/>
      <c r="N148" s="9"/>
      <c r="O148" s="9"/>
    </row>
    <row r="149" spans="1:15" ht="25.5" customHeight="1">
      <c r="A149" s="112" t="s">
        <v>6</v>
      </c>
      <c r="B149" s="114" t="s">
        <v>7</v>
      </c>
      <c r="C149" s="114" t="s">
        <v>8</v>
      </c>
      <c r="D149" s="112" t="s">
        <v>9</v>
      </c>
      <c r="E149" s="112"/>
      <c r="F149" s="112"/>
      <c r="G149" s="112" t="s">
        <v>10</v>
      </c>
      <c r="H149" s="112" t="s">
        <v>11</v>
      </c>
      <c r="I149" s="112"/>
      <c r="J149" s="112"/>
      <c r="K149" s="112"/>
      <c r="L149" s="112" t="s">
        <v>12</v>
      </c>
      <c r="M149" s="112"/>
      <c r="N149" s="112"/>
      <c r="O149" s="112"/>
    </row>
    <row r="150" spans="1:15" ht="36" customHeight="1">
      <c r="A150" s="112"/>
      <c r="B150" s="114"/>
      <c r="C150" s="114"/>
      <c r="D150" s="70" t="s">
        <v>13</v>
      </c>
      <c r="E150" s="70" t="s">
        <v>14</v>
      </c>
      <c r="F150" s="70" t="s">
        <v>15</v>
      </c>
      <c r="G150" s="112"/>
      <c r="H150" s="70" t="s">
        <v>16</v>
      </c>
      <c r="I150" s="70" t="s">
        <v>17</v>
      </c>
      <c r="J150" s="70" t="s">
        <v>18</v>
      </c>
      <c r="K150" s="70" t="s">
        <v>19</v>
      </c>
      <c r="L150" s="70" t="s">
        <v>20</v>
      </c>
      <c r="M150" s="70" t="s">
        <v>21</v>
      </c>
      <c r="N150" s="70" t="s">
        <v>22</v>
      </c>
      <c r="O150" s="70" t="s">
        <v>23</v>
      </c>
    </row>
    <row r="151" spans="1:15" ht="20.100000000000001" customHeight="1">
      <c r="A151" s="76">
        <v>1</v>
      </c>
      <c r="B151" s="96">
        <v>2</v>
      </c>
      <c r="C151" s="76">
        <v>3</v>
      </c>
      <c r="D151" s="76">
        <v>4</v>
      </c>
      <c r="E151" s="76">
        <v>5</v>
      </c>
      <c r="F151" s="76">
        <v>6</v>
      </c>
      <c r="G151" s="76">
        <v>7</v>
      </c>
      <c r="H151" s="76">
        <v>8</v>
      </c>
      <c r="I151" s="76">
        <v>9</v>
      </c>
      <c r="J151" s="76">
        <v>10</v>
      </c>
      <c r="K151" s="76">
        <v>11</v>
      </c>
      <c r="L151" s="76">
        <v>12</v>
      </c>
      <c r="M151" s="76">
        <v>13</v>
      </c>
      <c r="N151" s="76">
        <v>14</v>
      </c>
      <c r="O151" s="76">
        <v>15</v>
      </c>
    </row>
    <row r="152" spans="1:15" ht="20.100000000000001" customHeight="1">
      <c r="A152" s="111" t="s">
        <v>24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1:15" ht="33.75" customHeight="1">
      <c r="A153" s="6" t="s">
        <v>100</v>
      </c>
      <c r="B153" s="87" t="s">
        <v>138</v>
      </c>
      <c r="C153" s="5" t="s">
        <v>36</v>
      </c>
      <c r="D153" s="76">
        <v>8.6999999999999993</v>
      </c>
      <c r="E153" s="6">
        <v>7.2</v>
      </c>
      <c r="F153" s="6">
        <v>44.3</v>
      </c>
      <c r="G153" s="33">
        <v>276.44</v>
      </c>
      <c r="H153" s="5">
        <v>0.12</v>
      </c>
      <c r="I153" s="5">
        <v>1.3</v>
      </c>
      <c r="J153" s="5">
        <v>0.05</v>
      </c>
      <c r="K153" s="5">
        <v>2.4</v>
      </c>
      <c r="L153" s="6">
        <v>225</v>
      </c>
      <c r="M153" s="6">
        <v>193</v>
      </c>
      <c r="N153" s="6">
        <v>34</v>
      </c>
      <c r="O153" s="6">
        <v>1</v>
      </c>
    </row>
    <row r="154" spans="1:15" ht="20.100000000000001" customHeight="1">
      <c r="A154" s="6" t="s">
        <v>89</v>
      </c>
      <c r="B154" s="87" t="s">
        <v>38</v>
      </c>
      <c r="C154" s="5">
        <v>200</v>
      </c>
      <c r="D154" s="76">
        <v>0.6</v>
      </c>
      <c r="E154" s="5">
        <v>0.1</v>
      </c>
      <c r="F154" s="6">
        <v>45.7</v>
      </c>
      <c r="G154" s="6">
        <v>176</v>
      </c>
      <c r="H154" s="5">
        <v>1.1000000000000001</v>
      </c>
      <c r="I154" s="5">
        <v>0</v>
      </c>
      <c r="J154" s="5">
        <v>35.6</v>
      </c>
      <c r="K154" s="5">
        <v>6.5</v>
      </c>
      <c r="L154" s="5">
        <v>151.19999999999999</v>
      </c>
      <c r="M154" s="5">
        <v>327.60000000000002</v>
      </c>
      <c r="N154" s="5">
        <v>25.2</v>
      </c>
      <c r="O154" s="5">
        <v>3.6</v>
      </c>
    </row>
    <row r="155" spans="1:15" ht="20.100000000000001" customHeight="1">
      <c r="A155" s="5" t="s">
        <v>32</v>
      </c>
      <c r="B155" s="87" t="s">
        <v>51</v>
      </c>
      <c r="C155" s="6">
        <v>40</v>
      </c>
      <c r="D155" s="70">
        <v>3.16</v>
      </c>
      <c r="E155" s="5">
        <v>0.4</v>
      </c>
      <c r="F155" s="5">
        <v>19.3</v>
      </c>
      <c r="G155" s="5">
        <v>94.4</v>
      </c>
      <c r="H155" s="5">
        <v>7.0000000000000007E-2</v>
      </c>
      <c r="I155" s="5">
        <v>0</v>
      </c>
      <c r="J155" s="5">
        <v>0</v>
      </c>
      <c r="K155" s="5">
        <v>0.3</v>
      </c>
      <c r="L155" s="5">
        <v>9.1999999999999993</v>
      </c>
      <c r="M155" s="5">
        <v>34.799999999999997</v>
      </c>
      <c r="N155" s="5">
        <v>13.2</v>
      </c>
      <c r="O155" s="5">
        <v>0.8</v>
      </c>
    </row>
    <row r="156" spans="1:15" ht="20.100000000000001" customHeight="1">
      <c r="A156" s="111" t="s">
        <v>25</v>
      </c>
      <c r="B156" s="111"/>
      <c r="C156" s="111"/>
      <c r="D156" s="76">
        <f t="shared" ref="D156:O156" si="23">SUM(D153:D155)</f>
        <v>12.459999999999999</v>
      </c>
      <c r="E156" s="76">
        <f t="shared" si="23"/>
        <v>7.7</v>
      </c>
      <c r="F156" s="76">
        <f t="shared" si="23"/>
        <v>109.3</v>
      </c>
      <c r="G156" s="76">
        <f t="shared" si="23"/>
        <v>546.84</v>
      </c>
      <c r="H156" s="76">
        <f t="shared" si="23"/>
        <v>1.2900000000000003</v>
      </c>
      <c r="I156" s="76">
        <f t="shared" si="23"/>
        <v>1.3</v>
      </c>
      <c r="J156" s="76">
        <f t="shared" si="23"/>
        <v>35.65</v>
      </c>
      <c r="K156" s="76">
        <f t="shared" si="23"/>
        <v>9.2000000000000011</v>
      </c>
      <c r="L156" s="76">
        <f t="shared" si="23"/>
        <v>385.4</v>
      </c>
      <c r="M156" s="76">
        <f t="shared" si="23"/>
        <v>555.4</v>
      </c>
      <c r="N156" s="76">
        <f t="shared" si="23"/>
        <v>72.400000000000006</v>
      </c>
      <c r="O156" s="76">
        <f t="shared" si="23"/>
        <v>5.3999999999999995</v>
      </c>
    </row>
    <row r="157" spans="1:15" ht="20.100000000000001" customHeight="1">
      <c r="A157" s="111" t="s">
        <v>26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1:15" ht="20.100000000000001" customHeight="1">
      <c r="A158" s="5" t="s">
        <v>79</v>
      </c>
      <c r="B158" s="86" t="s">
        <v>125</v>
      </c>
      <c r="C158" s="5">
        <v>250</v>
      </c>
      <c r="D158" s="60">
        <v>3.63</v>
      </c>
      <c r="E158" s="60">
        <v>2.63</v>
      </c>
      <c r="F158" s="60">
        <v>22.5</v>
      </c>
      <c r="G158" s="60">
        <v>134.1</v>
      </c>
      <c r="H158" s="60">
        <v>0.04</v>
      </c>
      <c r="I158" s="60">
        <v>6.8</v>
      </c>
      <c r="J158" s="60">
        <v>0</v>
      </c>
      <c r="K158" s="60">
        <v>3.2500000000000004</v>
      </c>
      <c r="L158" s="60">
        <v>13.74</v>
      </c>
      <c r="M158" s="60">
        <v>28.79</v>
      </c>
      <c r="N158" s="60">
        <v>9.2500000000000018</v>
      </c>
      <c r="O158" s="60">
        <v>0.38</v>
      </c>
    </row>
    <row r="159" spans="1:15" ht="20.100000000000001" customHeight="1">
      <c r="A159" s="6" t="s">
        <v>126</v>
      </c>
      <c r="B159" s="86" t="s">
        <v>127</v>
      </c>
      <c r="C159" s="6" t="s">
        <v>163</v>
      </c>
      <c r="D159" s="76">
        <v>11.63</v>
      </c>
      <c r="E159" s="6">
        <v>9.67</v>
      </c>
      <c r="F159" s="6">
        <v>48.4</v>
      </c>
      <c r="G159" s="6">
        <v>328</v>
      </c>
      <c r="H159" s="6">
        <v>0.1</v>
      </c>
      <c r="I159" s="6">
        <v>23.5</v>
      </c>
      <c r="J159" s="6">
        <v>0</v>
      </c>
      <c r="K159" s="6">
        <v>0.7</v>
      </c>
      <c r="L159" s="6">
        <v>44.9</v>
      </c>
      <c r="M159" s="6">
        <v>60</v>
      </c>
      <c r="N159" s="6">
        <v>21.2</v>
      </c>
      <c r="O159" s="6">
        <v>1.2</v>
      </c>
    </row>
    <row r="160" spans="1:15" ht="20.100000000000001" customHeight="1">
      <c r="A160" s="6" t="s">
        <v>76</v>
      </c>
      <c r="B160" s="87" t="s">
        <v>116</v>
      </c>
      <c r="C160" s="5" t="s">
        <v>165</v>
      </c>
      <c r="D160" s="76">
        <v>4.32</v>
      </c>
      <c r="E160" s="6">
        <v>5.76</v>
      </c>
      <c r="F160" s="6">
        <v>44.52</v>
      </c>
      <c r="G160" s="6">
        <v>220.56</v>
      </c>
      <c r="H160" s="6">
        <v>0</v>
      </c>
      <c r="I160" s="6">
        <v>0</v>
      </c>
      <c r="J160" s="6">
        <v>5.3999999999999995</v>
      </c>
      <c r="K160" s="6">
        <v>1.5599999999999998</v>
      </c>
      <c r="L160" s="6">
        <v>46.679999999999993</v>
      </c>
      <c r="M160" s="6">
        <v>206.4</v>
      </c>
      <c r="N160" s="6">
        <v>20.88</v>
      </c>
      <c r="O160" s="6">
        <v>0.36</v>
      </c>
    </row>
    <row r="161" spans="1:15" ht="20.100000000000001" customHeight="1">
      <c r="A161" s="6">
        <v>430</v>
      </c>
      <c r="B161" s="86" t="s">
        <v>46</v>
      </c>
      <c r="C161" s="6">
        <v>200</v>
      </c>
      <c r="D161" s="76">
        <v>0</v>
      </c>
      <c r="E161" s="6">
        <v>0</v>
      </c>
      <c r="F161" s="6">
        <v>15</v>
      </c>
      <c r="G161" s="6">
        <v>60</v>
      </c>
      <c r="H161" s="6">
        <v>0</v>
      </c>
      <c r="I161" s="6">
        <v>0</v>
      </c>
      <c r="J161" s="6">
        <v>0</v>
      </c>
      <c r="K161" s="5">
        <v>0</v>
      </c>
      <c r="L161" s="6">
        <v>5</v>
      </c>
      <c r="M161" s="6">
        <v>8</v>
      </c>
      <c r="N161" s="6">
        <v>4</v>
      </c>
      <c r="O161" s="6">
        <v>1</v>
      </c>
    </row>
    <row r="162" spans="1:15" ht="20.100000000000001" customHeight="1">
      <c r="A162" s="5" t="s">
        <v>32</v>
      </c>
      <c r="B162" s="86" t="s">
        <v>39</v>
      </c>
      <c r="C162" s="6">
        <v>40</v>
      </c>
      <c r="D162" s="76">
        <v>2.6</v>
      </c>
      <c r="E162" s="6">
        <v>0.5</v>
      </c>
      <c r="F162" s="6">
        <v>15.8</v>
      </c>
      <c r="G162" s="6">
        <v>78.239999999999995</v>
      </c>
      <c r="H162" s="6">
        <v>0.1</v>
      </c>
      <c r="I162" s="5">
        <v>0</v>
      </c>
      <c r="J162" s="5">
        <v>0</v>
      </c>
      <c r="K162" s="5">
        <v>1.6</v>
      </c>
      <c r="L162" s="6">
        <v>11.6</v>
      </c>
      <c r="M162" s="6">
        <v>13.4</v>
      </c>
      <c r="N162" s="6">
        <v>55.8</v>
      </c>
      <c r="O162" s="6">
        <v>3.2</v>
      </c>
    </row>
    <row r="163" spans="1:15" ht="20.100000000000001" customHeight="1">
      <c r="A163" s="111" t="s">
        <v>27</v>
      </c>
      <c r="B163" s="111"/>
      <c r="C163" s="111"/>
      <c r="D163" s="7">
        <f t="shared" ref="D163:O163" si="24">SUM(D158:D162)</f>
        <v>22.180000000000003</v>
      </c>
      <c r="E163" s="7">
        <f t="shared" si="24"/>
        <v>18.560000000000002</v>
      </c>
      <c r="F163" s="7">
        <f t="shared" si="24"/>
        <v>146.22000000000003</v>
      </c>
      <c r="G163" s="7">
        <f t="shared" si="24"/>
        <v>820.90000000000009</v>
      </c>
      <c r="H163" s="7">
        <f t="shared" si="24"/>
        <v>0.24000000000000002</v>
      </c>
      <c r="I163" s="7">
        <f t="shared" si="24"/>
        <v>30.3</v>
      </c>
      <c r="J163" s="7">
        <f t="shared" si="24"/>
        <v>5.3999999999999995</v>
      </c>
      <c r="K163" s="7">
        <f t="shared" si="24"/>
        <v>7.1099999999999994</v>
      </c>
      <c r="L163" s="7">
        <f t="shared" si="24"/>
        <v>121.91999999999999</v>
      </c>
      <c r="M163" s="7">
        <f t="shared" si="24"/>
        <v>316.58999999999997</v>
      </c>
      <c r="N163" s="7">
        <f t="shared" si="24"/>
        <v>111.13</v>
      </c>
      <c r="O163" s="7">
        <f t="shared" si="24"/>
        <v>6.1400000000000006</v>
      </c>
    </row>
    <row r="164" spans="1:15" ht="20.100000000000001" customHeight="1">
      <c r="A164" s="111" t="s">
        <v>54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1:15" ht="20.100000000000001" customHeight="1">
      <c r="A165" s="6" t="s">
        <v>80</v>
      </c>
      <c r="B165" s="87" t="s">
        <v>64</v>
      </c>
      <c r="C165" s="5">
        <v>200</v>
      </c>
      <c r="D165" s="76">
        <v>6.1</v>
      </c>
      <c r="E165" s="6">
        <v>0.2</v>
      </c>
      <c r="F165" s="6">
        <v>8</v>
      </c>
      <c r="G165" s="6">
        <v>62</v>
      </c>
      <c r="H165" s="6">
        <v>0.08</v>
      </c>
      <c r="I165" s="6">
        <v>1</v>
      </c>
      <c r="J165" s="6">
        <v>0.04</v>
      </c>
      <c r="K165" s="5">
        <v>0</v>
      </c>
      <c r="L165" s="6">
        <v>290</v>
      </c>
      <c r="M165" s="6">
        <v>950</v>
      </c>
      <c r="N165" s="6">
        <v>140</v>
      </c>
      <c r="O165" s="5">
        <v>0</v>
      </c>
    </row>
    <row r="166" spans="1:15" ht="20.100000000000001" customHeight="1">
      <c r="A166" s="6" t="s">
        <v>32</v>
      </c>
      <c r="B166" s="86" t="s">
        <v>114</v>
      </c>
      <c r="C166" s="6">
        <v>30</v>
      </c>
      <c r="D166" s="76">
        <v>1.1299999999999999</v>
      </c>
      <c r="E166" s="6">
        <v>1.47</v>
      </c>
      <c r="F166" s="6">
        <v>11.16</v>
      </c>
      <c r="G166" s="6">
        <v>62.5</v>
      </c>
      <c r="H166" s="6">
        <v>0</v>
      </c>
      <c r="I166" s="6">
        <v>45</v>
      </c>
      <c r="J166" s="6">
        <v>0</v>
      </c>
      <c r="K166" s="5">
        <v>0.2</v>
      </c>
      <c r="L166" s="6">
        <v>0.53</v>
      </c>
      <c r="M166" s="6">
        <v>4.3</v>
      </c>
      <c r="N166" s="6">
        <v>13.5</v>
      </c>
      <c r="O166" s="6">
        <v>0.2</v>
      </c>
    </row>
    <row r="167" spans="1:15" ht="20.100000000000001" customHeight="1">
      <c r="A167" s="44" t="s">
        <v>56</v>
      </c>
      <c r="B167" s="45"/>
      <c r="C167" s="46"/>
      <c r="D167" s="76">
        <f>D166+D165</f>
        <v>7.2299999999999995</v>
      </c>
      <c r="E167" s="76">
        <f t="shared" ref="E167:O167" si="25">E166+E165</f>
        <v>1.67</v>
      </c>
      <c r="F167" s="76">
        <f t="shared" si="25"/>
        <v>19.16</v>
      </c>
      <c r="G167" s="35">
        <f t="shared" si="25"/>
        <v>124.5</v>
      </c>
      <c r="H167" s="76">
        <f t="shared" si="25"/>
        <v>0.08</v>
      </c>
      <c r="I167" s="76">
        <f t="shared" si="25"/>
        <v>46</v>
      </c>
      <c r="J167" s="76">
        <f t="shared" si="25"/>
        <v>0.04</v>
      </c>
      <c r="K167" s="76">
        <f t="shared" si="25"/>
        <v>0.2</v>
      </c>
      <c r="L167" s="76">
        <f t="shared" si="25"/>
        <v>290.52999999999997</v>
      </c>
      <c r="M167" s="76">
        <f t="shared" si="25"/>
        <v>954.3</v>
      </c>
      <c r="N167" s="76">
        <f t="shared" si="25"/>
        <v>153.5</v>
      </c>
      <c r="O167" s="76">
        <f t="shared" si="25"/>
        <v>0.2</v>
      </c>
    </row>
    <row r="168" spans="1:15" ht="20.100000000000001" customHeight="1">
      <c r="A168" s="44" t="s">
        <v>55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6"/>
    </row>
    <row r="169" spans="1:15" ht="28.5" customHeight="1">
      <c r="A169" s="6" t="s">
        <v>133</v>
      </c>
      <c r="B169" s="86" t="s">
        <v>134</v>
      </c>
      <c r="C169" s="6" t="s">
        <v>163</v>
      </c>
      <c r="D169" s="76">
        <v>17.3</v>
      </c>
      <c r="E169" s="6">
        <v>9.1</v>
      </c>
      <c r="F169" s="6">
        <v>17.5</v>
      </c>
      <c r="G169" s="6">
        <v>283</v>
      </c>
      <c r="H169" s="6">
        <v>0.2</v>
      </c>
      <c r="I169" s="6">
        <v>5.5</v>
      </c>
      <c r="J169" s="5">
        <v>0.03</v>
      </c>
      <c r="K169" s="6">
        <v>3.5</v>
      </c>
      <c r="L169" s="6">
        <v>17.5</v>
      </c>
      <c r="M169" s="6">
        <v>175</v>
      </c>
      <c r="N169" s="6">
        <v>27.5</v>
      </c>
      <c r="O169" s="6">
        <v>2.5</v>
      </c>
    </row>
    <row r="170" spans="1:15" ht="20.100000000000001" customHeight="1">
      <c r="A170" s="6" t="s">
        <v>76</v>
      </c>
      <c r="B170" s="86" t="s">
        <v>44</v>
      </c>
      <c r="C170" s="6" t="s">
        <v>165</v>
      </c>
      <c r="D170" s="76">
        <v>5.52</v>
      </c>
      <c r="E170" s="6">
        <v>8.76</v>
      </c>
      <c r="F170" s="6">
        <v>57.84</v>
      </c>
      <c r="G170" s="6">
        <v>307.56</v>
      </c>
      <c r="H170" s="6">
        <v>0.12000000000000001</v>
      </c>
      <c r="I170" s="5">
        <v>0</v>
      </c>
      <c r="J170" s="5">
        <v>3.5999999999999997E-2</v>
      </c>
      <c r="K170" s="5">
        <v>0.36</v>
      </c>
      <c r="L170" s="6">
        <v>16.559999999999999</v>
      </c>
      <c r="M170" s="6">
        <v>110.39999999999999</v>
      </c>
      <c r="N170" s="6">
        <v>33.6</v>
      </c>
      <c r="O170" s="6">
        <v>0.72</v>
      </c>
    </row>
    <row r="171" spans="1:15" ht="20.100000000000001" customHeight="1">
      <c r="A171" s="6" t="s">
        <v>74</v>
      </c>
      <c r="B171" s="86" t="s">
        <v>42</v>
      </c>
      <c r="C171" s="5" t="s">
        <v>36</v>
      </c>
      <c r="D171" s="76">
        <v>0.3</v>
      </c>
      <c r="E171" s="6">
        <v>0</v>
      </c>
      <c r="F171" s="6">
        <v>15.2</v>
      </c>
      <c r="G171" s="33">
        <v>61</v>
      </c>
      <c r="H171" s="6">
        <v>0</v>
      </c>
      <c r="I171" s="6">
        <v>3</v>
      </c>
      <c r="J171" s="6">
        <v>0</v>
      </c>
      <c r="K171" s="5">
        <v>0</v>
      </c>
      <c r="L171" s="6">
        <v>7.4</v>
      </c>
      <c r="M171" s="6">
        <v>9</v>
      </c>
      <c r="N171" s="6">
        <v>5</v>
      </c>
      <c r="O171" s="6">
        <v>0.1</v>
      </c>
    </row>
    <row r="172" spans="1:15" ht="20.100000000000001" customHeight="1">
      <c r="A172" s="5" t="s">
        <v>32</v>
      </c>
      <c r="B172" s="87" t="s">
        <v>69</v>
      </c>
      <c r="C172" s="6">
        <v>100</v>
      </c>
      <c r="D172" s="70">
        <v>0.4</v>
      </c>
      <c r="E172" s="5">
        <v>0.4</v>
      </c>
      <c r="F172" s="5">
        <v>9.8000000000000007</v>
      </c>
      <c r="G172" s="33">
        <v>47</v>
      </c>
      <c r="H172" s="6">
        <v>0</v>
      </c>
      <c r="I172" s="5">
        <v>10</v>
      </c>
      <c r="J172" s="5">
        <v>0</v>
      </c>
      <c r="K172" s="5">
        <v>0.6</v>
      </c>
      <c r="L172" s="5">
        <v>16</v>
      </c>
      <c r="M172" s="5">
        <v>11</v>
      </c>
      <c r="N172" s="5">
        <v>8</v>
      </c>
      <c r="O172" s="5">
        <v>2.2000000000000002</v>
      </c>
    </row>
    <row r="173" spans="1:15" ht="20.100000000000001" customHeight="1">
      <c r="A173" s="5" t="s">
        <v>32</v>
      </c>
      <c r="B173" s="86" t="s">
        <v>39</v>
      </c>
      <c r="C173" s="6">
        <v>40</v>
      </c>
      <c r="D173" s="76">
        <v>2.6</v>
      </c>
      <c r="E173" s="6">
        <v>0.5</v>
      </c>
      <c r="F173" s="6">
        <v>15.8</v>
      </c>
      <c r="G173" s="6">
        <v>78.239999999999995</v>
      </c>
      <c r="H173" s="6">
        <v>0.1</v>
      </c>
      <c r="I173" s="5">
        <v>0</v>
      </c>
      <c r="J173" s="5">
        <v>0</v>
      </c>
      <c r="K173" s="5">
        <v>1.6</v>
      </c>
      <c r="L173" s="6">
        <v>11.6</v>
      </c>
      <c r="M173" s="6">
        <v>13.4</v>
      </c>
      <c r="N173" s="6">
        <v>55.8</v>
      </c>
      <c r="O173" s="6">
        <v>3.2</v>
      </c>
    </row>
    <row r="174" spans="1:15" ht="20.100000000000001" customHeight="1">
      <c r="A174" s="44" t="s">
        <v>57</v>
      </c>
      <c r="B174" s="45"/>
      <c r="C174" s="46"/>
      <c r="D174" s="76">
        <f>SUM(D169:D173)</f>
        <v>26.12</v>
      </c>
      <c r="E174" s="76">
        <f t="shared" ref="E174:O174" si="26">SUM(E169:E173)</f>
        <v>18.759999999999998</v>
      </c>
      <c r="F174" s="76">
        <f t="shared" si="26"/>
        <v>116.14</v>
      </c>
      <c r="G174" s="76">
        <f t="shared" si="26"/>
        <v>776.8</v>
      </c>
      <c r="H174" s="76">
        <f t="shared" si="26"/>
        <v>0.42000000000000004</v>
      </c>
      <c r="I174" s="76">
        <f t="shared" si="26"/>
        <v>18.5</v>
      </c>
      <c r="J174" s="76">
        <f t="shared" si="26"/>
        <v>6.6000000000000003E-2</v>
      </c>
      <c r="K174" s="76">
        <f t="shared" si="26"/>
        <v>6.0600000000000005</v>
      </c>
      <c r="L174" s="76">
        <f t="shared" si="26"/>
        <v>69.06</v>
      </c>
      <c r="M174" s="76">
        <f t="shared" si="26"/>
        <v>318.79999999999995</v>
      </c>
      <c r="N174" s="76">
        <f t="shared" si="26"/>
        <v>129.89999999999998</v>
      </c>
      <c r="O174" s="76">
        <f t="shared" si="26"/>
        <v>8.7199999999999989</v>
      </c>
    </row>
    <row r="175" spans="1:15" ht="20.100000000000001" customHeight="1">
      <c r="A175" s="44" t="s">
        <v>58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6"/>
    </row>
    <row r="176" spans="1:15" ht="20.100000000000001" customHeight="1">
      <c r="A176" s="5" t="s">
        <v>101</v>
      </c>
      <c r="B176" s="86" t="s">
        <v>65</v>
      </c>
      <c r="C176" s="6">
        <v>50</v>
      </c>
      <c r="D176" s="76">
        <v>3.9</v>
      </c>
      <c r="E176" s="6">
        <v>2.4</v>
      </c>
      <c r="F176" s="6">
        <v>25</v>
      </c>
      <c r="G176" s="6">
        <v>138</v>
      </c>
      <c r="H176" s="6">
        <v>7.0000000000000007E-2</v>
      </c>
      <c r="I176" s="6">
        <v>0</v>
      </c>
      <c r="J176" s="6">
        <v>7.0000000000000007E-2</v>
      </c>
      <c r="K176" s="5">
        <v>1.3</v>
      </c>
      <c r="L176" s="6">
        <v>9</v>
      </c>
      <c r="M176" s="6">
        <v>33</v>
      </c>
      <c r="N176" s="6">
        <v>6</v>
      </c>
      <c r="O176" s="6">
        <v>0.4</v>
      </c>
    </row>
    <row r="177" spans="1:15" ht="20.100000000000001" customHeight="1">
      <c r="A177" s="6" t="s">
        <v>95</v>
      </c>
      <c r="B177" s="87" t="s">
        <v>49</v>
      </c>
      <c r="C177" s="5" t="s">
        <v>31</v>
      </c>
      <c r="D177" s="76">
        <v>1.5</v>
      </c>
      <c r="E177" s="6">
        <v>1.7</v>
      </c>
      <c r="F177" s="6">
        <v>17.399999999999999</v>
      </c>
      <c r="G177" s="6">
        <v>91.2</v>
      </c>
      <c r="H177" s="5">
        <v>0</v>
      </c>
      <c r="I177" s="5">
        <v>0.2</v>
      </c>
      <c r="J177" s="5">
        <v>0</v>
      </c>
      <c r="K177" s="5">
        <v>0</v>
      </c>
      <c r="L177" s="5">
        <v>56.2</v>
      </c>
      <c r="M177" s="5">
        <v>38.700000000000003</v>
      </c>
      <c r="N177" s="5">
        <v>9.1999999999999993</v>
      </c>
      <c r="O177" s="5">
        <v>0.5</v>
      </c>
    </row>
    <row r="178" spans="1:15" ht="20.100000000000001" customHeight="1">
      <c r="A178" s="110" t="s">
        <v>59</v>
      </c>
      <c r="B178" s="110"/>
      <c r="C178" s="110"/>
      <c r="D178" s="76">
        <f>D177+D176</f>
        <v>5.4</v>
      </c>
      <c r="E178" s="76">
        <f t="shared" ref="E178:O178" si="27">E177+E176</f>
        <v>4.0999999999999996</v>
      </c>
      <c r="F178" s="76">
        <f t="shared" si="27"/>
        <v>42.4</v>
      </c>
      <c r="G178" s="76">
        <f t="shared" si="27"/>
        <v>229.2</v>
      </c>
      <c r="H178" s="76">
        <f t="shared" si="27"/>
        <v>7.0000000000000007E-2</v>
      </c>
      <c r="I178" s="76">
        <f t="shared" si="27"/>
        <v>0.2</v>
      </c>
      <c r="J178" s="76">
        <f t="shared" si="27"/>
        <v>7.0000000000000007E-2</v>
      </c>
      <c r="K178" s="76">
        <f t="shared" si="27"/>
        <v>1.3</v>
      </c>
      <c r="L178" s="76">
        <f t="shared" si="27"/>
        <v>65.2</v>
      </c>
      <c r="M178" s="76">
        <f t="shared" si="27"/>
        <v>71.7</v>
      </c>
      <c r="N178" s="76">
        <f t="shared" si="27"/>
        <v>15.2</v>
      </c>
      <c r="O178" s="76">
        <f t="shared" si="27"/>
        <v>0.9</v>
      </c>
    </row>
    <row r="179" spans="1:15" ht="20.100000000000001" customHeight="1">
      <c r="A179" s="113" t="s">
        <v>28</v>
      </c>
      <c r="B179" s="113"/>
      <c r="C179" s="113"/>
      <c r="D179" s="26">
        <f t="shared" ref="D179:O179" si="28">D178+D174+D167+D163+D156</f>
        <v>73.39</v>
      </c>
      <c r="E179" s="26">
        <f t="shared" si="28"/>
        <v>50.790000000000006</v>
      </c>
      <c r="F179" s="26">
        <f t="shared" si="28"/>
        <v>433.22</v>
      </c>
      <c r="G179" s="26">
        <f t="shared" si="28"/>
        <v>2498.2400000000002</v>
      </c>
      <c r="H179" s="26">
        <f t="shared" si="28"/>
        <v>2.1000000000000005</v>
      </c>
      <c r="I179" s="26">
        <f t="shared" si="28"/>
        <v>96.3</v>
      </c>
      <c r="J179" s="26">
        <f t="shared" si="28"/>
        <v>41.225999999999999</v>
      </c>
      <c r="K179" s="26">
        <f t="shared" si="28"/>
        <v>23.87</v>
      </c>
      <c r="L179" s="26">
        <f t="shared" si="28"/>
        <v>932.1099999999999</v>
      </c>
      <c r="M179" s="26">
        <f t="shared" si="28"/>
        <v>2216.79</v>
      </c>
      <c r="N179" s="26">
        <f t="shared" si="28"/>
        <v>482.13</v>
      </c>
      <c r="O179" s="26">
        <f t="shared" si="28"/>
        <v>21.36</v>
      </c>
    </row>
    <row r="180" spans="1:15" ht="34.5" customHeight="1">
      <c r="A180" s="104" t="s">
        <v>0</v>
      </c>
      <c r="B180" s="104"/>
      <c r="C180" s="104"/>
      <c r="D180" s="104"/>
      <c r="E180" s="104"/>
      <c r="F180" s="104"/>
      <c r="G180" s="105" t="s">
        <v>71</v>
      </c>
      <c r="H180" s="105"/>
      <c r="I180" s="105"/>
      <c r="J180" s="105"/>
      <c r="K180" s="105"/>
      <c r="L180" s="105"/>
      <c r="M180" s="105"/>
      <c r="N180" s="105"/>
      <c r="O180" s="105"/>
    </row>
    <row r="181" spans="1:15" ht="72" customHeight="1">
      <c r="A181" s="109" t="s">
        <v>143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1:15" ht="11.1" customHeight="1">
      <c r="A182" s="16"/>
      <c r="B182" s="17"/>
      <c r="C182" s="17"/>
      <c r="D182" s="18"/>
      <c r="E182" s="19"/>
      <c r="F182" s="19"/>
      <c r="G182" s="20"/>
      <c r="H182" s="19"/>
      <c r="I182" s="19"/>
      <c r="J182" s="19"/>
      <c r="K182" s="19"/>
      <c r="L182" s="19"/>
      <c r="M182" s="19"/>
      <c r="N182" s="19"/>
      <c r="O182" s="19"/>
    </row>
    <row r="183" spans="1:15" ht="20.100000000000001" customHeight="1">
      <c r="A183" s="27"/>
      <c r="B183" s="28"/>
      <c r="D183" s="133" t="s">
        <v>1</v>
      </c>
      <c r="E183" s="133"/>
      <c r="F183" s="29" t="s">
        <v>110</v>
      </c>
      <c r="I183" s="134" t="s">
        <v>3</v>
      </c>
      <c r="J183" s="134"/>
    </row>
    <row r="184" spans="1:15" ht="20.100000000000001" customHeight="1">
      <c r="D184" s="133" t="s">
        <v>4</v>
      </c>
      <c r="E184" s="133"/>
      <c r="F184" s="31">
        <v>1</v>
      </c>
      <c r="I184" s="134" t="s">
        <v>5</v>
      </c>
      <c r="J184" s="134"/>
      <c r="K184" s="135" t="s">
        <v>140</v>
      </c>
      <c r="L184" s="135"/>
    </row>
    <row r="185" spans="1:15" ht="20.100000000000001" customHeight="1">
      <c r="A185" s="136" t="s">
        <v>6</v>
      </c>
      <c r="B185" s="136" t="s">
        <v>7</v>
      </c>
      <c r="C185" s="136" t="s">
        <v>8</v>
      </c>
      <c r="D185" s="136" t="s">
        <v>9</v>
      </c>
      <c r="E185" s="136"/>
      <c r="F185" s="136"/>
      <c r="G185" s="140" t="s">
        <v>10</v>
      </c>
      <c r="H185" s="136" t="s">
        <v>11</v>
      </c>
      <c r="I185" s="136"/>
      <c r="J185" s="136"/>
      <c r="K185" s="136"/>
      <c r="L185" s="136" t="s">
        <v>12</v>
      </c>
      <c r="M185" s="136"/>
      <c r="N185" s="136"/>
      <c r="O185" s="136"/>
    </row>
    <row r="186" spans="1:15" ht="30.75" customHeight="1">
      <c r="A186" s="136"/>
      <c r="B186" s="136"/>
      <c r="C186" s="136"/>
      <c r="D186" s="77" t="s">
        <v>13</v>
      </c>
      <c r="E186" s="77" t="s">
        <v>14</v>
      </c>
      <c r="F186" s="77" t="s">
        <v>15</v>
      </c>
      <c r="G186" s="140"/>
      <c r="H186" s="77" t="s">
        <v>16</v>
      </c>
      <c r="I186" s="77" t="s">
        <v>17</v>
      </c>
      <c r="J186" s="77" t="s">
        <v>18</v>
      </c>
      <c r="K186" s="77" t="s">
        <v>19</v>
      </c>
      <c r="L186" s="77" t="s">
        <v>20</v>
      </c>
      <c r="M186" s="77" t="s">
        <v>21</v>
      </c>
      <c r="N186" s="77" t="s">
        <v>22</v>
      </c>
      <c r="O186" s="77" t="s">
        <v>23</v>
      </c>
    </row>
    <row r="187" spans="1:15" ht="20.100000000000001" customHeight="1">
      <c r="A187" s="76">
        <v>1</v>
      </c>
      <c r="B187" s="96">
        <v>2</v>
      </c>
      <c r="C187" s="76">
        <v>3</v>
      </c>
      <c r="D187" s="76">
        <v>4</v>
      </c>
      <c r="E187" s="76">
        <v>5</v>
      </c>
      <c r="F187" s="76">
        <v>6</v>
      </c>
      <c r="G187" s="76">
        <v>7</v>
      </c>
      <c r="H187" s="76">
        <v>8</v>
      </c>
      <c r="I187" s="76">
        <v>9</v>
      </c>
      <c r="J187" s="76">
        <v>10</v>
      </c>
      <c r="K187" s="76">
        <v>11</v>
      </c>
      <c r="L187" s="76">
        <v>12</v>
      </c>
      <c r="M187" s="76">
        <v>13</v>
      </c>
      <c r="N187" s="76">
        <v>14</v>
      </c>
      <c r="O187" s="76">
        <v>15</v>
      </c>
    </row>
    <row r="188" spans="1:15" ht="20.100000000000001" customHeight="1">
      <c r="A188" s="137" t="s">
        <v>24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9"/>
    </row>
    <row r="189" spans="1:15" ht="20.100000000000001" customHeight="1">
      <c r="A189" s="6" t="s">
        <v>100</v>
      </c>
      <c r="B189" s="87" t="s">
        <v>135</v>
      </c>
      <c r="C189" s="5" t="s">
        <v>36</v>
      </c>
      <c r="D189" s="76">
        <v>8.3000000000000007</v>
      </c>
      <c r="E189" s="6">
        <v>9.3000000000000007</v>
      </c>
      <c r="F189" s="5">
        <v>26.9</v>
      </c>
      <c r="G189" s="5">
        <v>220</v>
      </c>
      <c r="H189" s="5">
        <v>0.15</v>
      </c>
      <c r="I189" s="5">
        <v>1.37</v>
      </c>
      <c r="J189" s="5">
        <v>0.05</v>
      </c>
      <c r="K189" s="5">
        <v>0.54</v>
      </c>
      <c r="L189" s="5">
        <v>146</v>
      </c>
      <c r="M189" s="5">
        <v>197</v>
      </c>
      <c r="N189" s="5">
        <v>54</v>
      </c>
      <c r="O189" s="5">
        <v>2</v>
      </c>
    </row>
    <row r="190" spans="1:15" ht="20.100000000000001" customHeight="1">
      <c r="A190" s="6" t="s">
        <v>90</v>
      </c>
      <c r="B190" s="87" t="s">
        <v>120</v>
      </c>
      <c r="C190" s="6">
        <v>200</v>
      </c>
      <c r="D190" s="76">
        <v>0.3</v>
      </c>
      <c r="E190" s="6">
        <v>0.1</v>
      </c>
      <c r="F190" s="6">
        <v>11</v>
      </c>
      <c r="G190" s="6">
        <v>43</v>
      </c>
      <c r="H190" s="6">
        <v>0.1</v>
      </c>
      <c r="I190" s="5">
        <v>1.5</v>
      </c>
      <c r="J190" s="6">
        <v>0.1</v>
      </c>
      <c r="K190" s="5">
        <v>0.2</v>
      </c>
      <c r="L190" s="6">
        <v>125</v>
      </c>
      <c r="M190" s="6">
        <v>119</v>
      </c>
      <c r="N190" s="6">
        <v>18.899999999999999</v>
      </c>
      <c r="O190" s="6">
        <v>0.4</v>
      </c>
    </row>
    <row r="191" spans="1:15" ht="20.100000000000001" customHeight="1">
      <c r="A191" s="5" t="s">
        <v>32</v>
      </c>
      <c r="B191" s="87" t="s">
        <v>51</v>
      </c>
      <c r="C191" s="6">
        <v>40</v>
      </c>
      <c r="D191" s="70">
        <v>3.16</v>
      </c>
      <c r="E191" s="5">
        <v>0.4</v>
      </c>
      <c r="F191" s="5">
        <v>19.3</v>
      </c>
      <c r="G191" s="5">
        <v>94.4</v>
      </c>
      <c r="H191" s="5">
        <v>7.0000000000000007E-2</v>
      </c>
      <c r="I191" s="5">
        <v>0</v>
      </c>
      <c r="J191" s="5">
        <v>0</v>
      </c>
      <c r="K191" s="5">
        <v>0.3</v>
      </c>
      <c r="L191" s="5">
        <v>9.1999999999999993</v>
      </c>
      <c r="M191" s="5">
        <v>34.799999999999997</v>
      </c>
      <c r="N191" s="5">
        <v>13.2</v>
      </c>
      <c r="O191" s="5">
        <v>0.8</v>
      </c>
    </row>
    <row r="192" spans="1:15" ht="20.100000000000001" customHeight="1">
      <c r="A192" s="111" t="s">
        <v>25</v>
      </c>
      <c r="B192" s="111"/>
      <c r="C192" s="111"/>
      <c r="D192" s="76">
        <f t="shared" ref="D192:O192" si="29">SUM(D189:D191)</f>
        <v>11.760000000000002</v>
      </c>
      <c r="E192" s="76">
        <f t="shared" si="29"/>
        <v>9.8000000000000007</v>
      </c>
      <c r="F192" s="76">
        <f t="shared" si="29"/>
        <v>57.2</v>
      </c>
      <c r="G192" s="76">
        <f t="shared" si="29"/>
        <v>357.4</v>
      </c>
      <c r="H192" s="76">
        <f t="shared" si="29"/>
        <v>0.32</v>
      </c>
      <c r="I192" s="76">
        <f t="shared" si="29"/>
        <v>2.87</v>
      </c>
      <c r="J192" s="76">
        <f t="shared" si="29"/>
        <v>0.15000000000000002</v>
      </c>
      <c r="K192" s="76">
        <f t="shared" si="29"/>
        <v>1.04</v>
      </c>
      <c r="L192" s="76">
        <f t="shared" si="29"/>
        <v>280.2</v>
      </c>
      <c r="M192" s="76">
        <f t="shared" si="29"/>
        <v>350.8</v>
      </c>
      <c r="N192" s="76">
        <f t="shared" si="29"/>
        <v>86.100000000000009</v>
      </c>
      <c r="O192" s="76">
        <f t="shared" si="29"/>
        <v>3.2</v>
      </c>
    </row>
    <row r="193" spans="1:15" ht="20.100000000000001" customHeight="1">
      <c r="A193" s="111" t="s">
        <v>26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1:15" ht="20.100000000000001" customHeight="1">
      <c r="A194" s="5" t="s">
        <v>105</v>
      </c>
      <c r="B194" s="86" t="s">
        <v>117</v>
      </c>
      <c r="C194" s="5" t="s">
        <v>139</v>
      </c>
      <c r="D194" s="5">
        <v>11.4</v>
      </c>
      <c r="E194" s="5">
        <v>10.199999999999999</v>
      </c>
      <c r="F194" s="5">
        <v>19.7</v>
      </c>
      <c r="G194" s="5">
        <v>216.29</v>
      </c>
      <c r="H194" s="6">
        <v>0</v>
      </c>
      <c r="I194" s="6">
        <v>21.8</v>
      </c>
      <c r="J194" s="5">
        <v>0.01</v>
      </c>
      <c r="K194" s="5">
        <v>1.8</v>
      </c>
      <c r="L194" s="6">
        <v>36.1</v>
      </c>
      <c r="M194" s="6">
        <v>26.3</v>
      </c>
      <c r="N194" s="6">
        <v>12.3</v>
      </c>
      <c r="O194" s="6">
        <v>0.5</v>
      </c>
    </row>
    <row r="195" spans="1:15" ht="20.100000000000001" customHeight="1">
      <c r="A195" s="6" t="s">
        <v>128</v>
      </c>
      <c r="B195" s="88" t="s">
        <v>37</v>
      </c>
      <c r="C195" s="6">
        <v>250</v>
      </c>
      <c r="D195" s="76">
        <v>20.399999999999999</v>
      </c>
      <c r="E195" s="6">
        <v>23</v>
      </c>
      <c r="F195" s="6">
        <v>37.5</v>
      </c>
      <c r="G195" s="6">
        <v>428</v>
      </c>
      <c r="H195" s="6">
        <v>0.06</v>
      </c>
      <c r="I195" s="6">
        <v>9</v>
      </c>
      <c r="J195" s="61">
        <v>0.08</v>
      </c>
      <c r="K195" s="6">
        <v>2.4</v>
      </c>
      <c r="L195" s="6">
        <v>41</v>
      </c>
      <c r="M195" s="6">
        <v>144</v>
      </c>
      <c r="N195" s="6">
        <v>19</v>
      </c>
      <c r="O195" s="6">
        <v>1</v>
      </c>
    </row>
    <row r="196" spans="1:15" ht="20.100000000000001" customHeight="1">
      <c r="A196" s="6" t="s">
        <v>90</v>
      </c>
      <c r="B196" s="86" t="s">
        <v>46</v>
      </c>
      <c r="C196" s="6">
        <v>200</v>
      </c>
      <c r="D196" s="76">
        <v>0</v>
      </c>
      <c r="E196" s="6">
        <v>0</v>
      </c>
      <c r="F196" s="6">
        <v>15</v>
      </c>
      <c r="G196" s="6">
        <v>60</v>
      </c>
      <c r="H196" s="6">
        <v>0</v>
      </c>
      <c r="I196" s="6">
        <v>0</v>
      </c>
      <c r="J196" s="6">
        <v>0</v>
      </c>
      <c r="K196" s="5">
        <v>0</v>
      </c>
      <c r="L196" s="6">
        <v>5</v>
      </c>
      <c r="M196" s="6">
        <v>8</v>
      </c>
      <c r="N196" s="6">
        <v>4</v>
      </c>
      <c r="O196" s="6">
        <v>1</v>
      </c>
    </row>
    <row r="197" spans="1:15" ht="20.100000000000001" customHeight="1">
      <c r="A197" s="5" t="s">
        <v>32</v>
      </c>
      <c r="B197" s="86" t="s">
        <v>39</v>
      </c>
      <c r="C197" s="6">
        <v>40</v>
      </c>
      <c r="D197" s="76">
        <v>2.6</v>
      </c>
      <c r="E197" s="6">
        <v>0.5</v>
      </c>
      <c r="F197" s="6">
        <v>15.8</v>
      </c>
      <c r="G197" s="6">
        <v>78.239999999999995</v>
      </c>
      <c r="H197" s="6">
        <v>0.1</v>
      </c>
      <c r="I197" s="5">
        <v>0</v>
      </c>
      <c r="J197" s="5">
        <v>0</v>
      </c>
      <c r="K197" s="5">
        <v>1.6</v>
      </c>
      <c r="L197" s="6">
        <v>11.6</v>
      </c>
      <c r="M197" s="6">
        <v>13.4</v>
      </c>
      <c r="N197" s="6">
        <v>55.8</v>
      </c>
      <c r="O197" s="6">
        <v>3.2</v>
      </c>
    </row>
    <row r="198" spans="1:15" ht="20.100000000000001" customHeight="1">
      <c r="A198" s="111" t="s">
        <v>27</v>
      </c>
      <c r="B198" s="111"/>
      <c r="C198" s="111"/>
      <c r="D198" s="35">
        <f>SUM(D194:D197)</f>
        <v>34.4</v>
      </c>
      <c r="E198" s="35">
        <f t="shared" ref="E198:O198" si="30">SUM(E194:E197)</f>
        <v>33.700000000000003</v>
      </c>
      <c r="F198" s="35">
        <f t="shared" si="30"/>
        <v>88</v>
      </c>
      <c r="G198" s="35">
        <f t="shared" si="30"/>
        <v>782.53</v>
      </c>
      <c r="H198" s="35">
        <f t="shared" si="30"/>
        <v>0.16</v>
      </c>
      <c r="I198" s="35">
        <f t="shared" si="30"/>
        <v>30.8</v>
      </c>
      <c r="J198" s="35">
        <f t="shared" si="30"/>
        <v>0.09</v>
      </c>
      <c r="K198" s="35">
        <f t="shared" si="30"/>
        <v>5.8000000000000007</v>
      </c>
      <c r="L198" s="35">
        <f t="shared" si="30"/>
        <v>93.699999999999989</v>
      </c>
      <c r="M198" s="35">
        <f t="shared" si="30"/>
        <v>191.70000000000002</v>
      </c>
      <c r="N198" s="35">
        <f t="shared" si="30"/>
        <v>91.1</v>
      </c>
      <c r="O198" s="35">
        <f t="shared" si="30"/>
        <v>5.7</v>
      </c>
    </row>
    <row r="199" spans="1:15" ht="20.100000000000001" customHeight="1">
      <c r="A199" s="111" t="s">
        <v>54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1:15" ht="20.100000000000001" customHeight="1">
      <c r="A200" s="6" t="s">
        <v>161</v>
      </c>
      <c r="B200" s="87" t="s">
        <v>162</v>
      </c>
      <c r="C200" s="5">
        <v>200</v>
      </c>
      <c r="D200" s="76">
        <v>0.1</v>
      </c>
      <c r="E200" s="6">
        <v>0.1</v>
      </c>
      <c r="F200" s="6">
        <v>26.4</v>
      </c>
      <c r="G200" s="6">
        <v>108</v>
      </c>
      <c r="H200" s="6">
        <v>0.01</v>
      </c>
      <c r="I200" s="6">
        <v>3</v>
      </c>
      <c r="J200" s="6">
        <v>0</v>
      </c>
      <c r="K200" s="5">
        <v>0.4</v>
      </c>
      <c r="L200" s="6">
        <v>5</v>
      </c>
      <c r="M200" s="6">
        <v>2</v>
      </c>
      <c r="N200" s="6">
        <v>3</v>
      </c>
      <c r="O200" s="6">
        <v>1</v>
      </c>
    </row>
    <row r="201" spans="1:15" ht="20.100000000000001" customHeight="1">
      <c r="A201" s="6" t="s">
        <v>32</v>
      </c>
      <c r="B201" s="86" t="s">
        <v>114</v>
      </c>
      <c r="C201" s="6">
        <v>30</v>
      </c>
      <c r="D201" s="76">
        <v>1.1299999999999999</v>
      </c>
      <c r="E201" s="6">
        <v>1.47</v>
      </c>
      <c r="F201" s="6">
        <v>11.16</v>
      </c>
      <c r="G201" s="6">
        <v>62.5</v>
      </c>
      <c r="H201" s="6">
        <v>0</v>
      </c>
      <c r="I201" s="6">
        <v>45</v>
      </c>
      <c r="J201" s="6">
        <v>0</v>
      </c>
      <c r="K201" s="5">
        <v>0.2</v>
      </c>
      <c r="L201" s="6">
        <v>0.53</v>
      </c>
      <c r="M201" s="6">
        <v>4.3</v>
      </c>
      <c r="N201" s="6">
        <v>13.5</v>
      </c>
      <c r="O201" s="6">
        <v>0.2</v>
      </c>
    </row>
    <row r="202" spans="1:15" ht="20.100000000000001" customHeight="1">
      <c r="A202" s="44" t="s">
        <v>56</v>
      </c>
      <c r="B202" s="45"/>
      <c r="C202" s="46"/>
      <c r="D202" s="76">
        <f t="shared" ref="D202:O202" si="31">SUM(D200:D201)</f>
        <v>1.23</v>
      </c>
      <c r="E202" s="76">
        <f t="shared" si="31"/>
        <v>1.57</v>
      </c>
      <c r="F202" s="76">
        <f t="shared" si="31"/>
        <v>37.56</v>
      </c>
      <c r="G202" s="76">
        <f t="shared" si="31"/>
        <v>170.5</v>
      </c>
      <c r="H202" s="76">
        <f t="shared" si="31"/>
        <v>0.01</v>
      </c>
      <c r="I202" s="76">
        <f t="shared" si="31"/>
        <v>48</v>
      </c>
      <c r="J202" s="76">
        <f t="shared" si="31"/>
        <v>0</v>
      </c>
      <c r="K202" s="76">
        <f t="shared" si="31"/>
        <v>0.60000000000000009</v>
      </c>
      <c r="L202" s="76">
        <f t="shared" si="31"/>
        <v>5.53</v>
      </c>
      <c r="M202" s="76">
        <f t="shared" si="31"/>
        <v>6.3</v>
      </c>
      <c r="N202" s="76">
        <f t="shared" si="31"/>
        <v>16.5</v>
      </c>
      <c r="O202" s="76">
        <f t="shared" si="31"/>
        <v>1.2</v>
      </c>
    </row>
    <row r="203" spans="1:15" ht="20.100000000000001" customHeight="1">
      <c r="A203" s="44" t="s">
        <v>55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6"/>
    </row>
    <row r="204" spans="1:15" ht="20.100000000000001" customHeight="1">
      <c r="A204" s="6" t="s">
        <v>81</v>
      </c>
      <c r="B204" s="87" t="s">
        <v>113</v>
      </c>
      <c r="C204" s="5" t="s">
        <v>165</v>
      </c>
      <c r="D204" s="76">
        <v>6.7199999999999989</v>
      </c>
      <c r="E204" s="6">
        <v>5.76</v>
      </c>
      <c r="F204" s="6">
        <v>43.199999999999996</v>
      </c>
      <c r="G204" s="6">
        <v>251.53200000000004</v>
      </c>
      <c r="H204" s="6">
        <v>0.12000000000000001</v>
      </c>
      <c r="I204" s="6">
        <v>17.639999999999997</v>
      </c>
      <c r="J204" s="5">
        <v>0.36</v>
      </c>
      <c r="K204" s="6">
        <v>7.2</v>
      </c>
      <c r="L204" s="6">
        <v>52.8</v>
      </c>
      <c r="M204" s="6">
        <v>259.2</v>
      </c>
      <c r="N204" s="6">
        <v>56.040000000000006</v>
      </c>
      <c r="O204" s="6">
        <v>3.24</v>
      </c>
    </row>
    <row r="205" spans="1:15" ht="20.100000000000001" customHeight="1">
      <c r="A205" s="6" t="s">
        <v>82</v>
      </c>
      <c r="B205" s="86" t="s">
        <v>78</v>
      </c>
      <c r="C205" s="5" t="s">
        <v>164</v>
      </c>
      <c r="D205" s="35">
        <v>20</v>
      </c>
      <c r="E205" s="33">
        <v>14.375</v>
      </c>
      <c r="F205" s="33">
        <v>10.125</v>
      </c>
      <c r="G205" s="33">
        <v>250.375</v>
      </c>
      <c r="H205" s="33">
        <v>7.4999999999999997E-2</v>
      </c>
      <c r="I205" s="33">
        <v>11.25</v>
      </c>
      <c r="J205" s="33">
        <v>0.1</v>
      </c>
      <c r="K205" s="33">
        <v>3</v>
      </c>
      <c r="L205" s="33">
        <v>51.25</v>
      </c>
      <c r="M205" s="33">
        <v>180</v>
      </c>
      <c r="N205" s="33">
        <v>23.75</v>
      </c>
      <c r="O205" s="33">
        <v>1.25</v>
      </c>
    </row>
    <row r="206" spans="1:15" ht="20.100000000000001" customHeight="1">
      <c r="A206" s="6" t="s">
        <v>74</v>
      </c>
      <c r="B206" s="86" t="s">
        <v>42</v>
      </c>
      <c r="C206" s="5" t="s">
        <v>36</v>
      </c>
      <c r="D206" s="76">
        <v>0.3</v>
      </c>
      <c r="E206" s="6">
        <v>0</v>
      </c>
      <c r="F206" s="6">
        <v>15.2</v>
      </c>
      <c r="G206" s="33">
        <v>61</v>
      </c>
      <c r="H206" s="6">
        <v>0</v>
      </c>
      <c r="I206" s="6">
        <v>3</v>
      </c>
      <c r="J206" s="6">
        <v>0</v>
      </c>
      <c r="K206" s="5">
        <v>0</v>
      </c>
      <c r="L206" s="6">
        <v>7.4</v>
      </c>
      <c r="M206" s="6">
        <v>9</v>
      </c>
      <c r="N206" s="6">
        <v>5</v>
      </c>
      <c r="O206" s="6">
        <v>0.1</v>
      </c>
    </row>
    <row r="207" spans="1:15" ht="20.100000000000001" customHeight="1">
      <c r="A207" s="5" t="s">
        <v>32</v>
      </c>
      <c r="B207" s="86" t="s">
        <v>68</v>
      </c>
      <c r="C207" s="6">
        <v>100</v>
      </c>
      <c r="D207" s="76">
        <v>0.7</v>
      </c>
      <c r="E207" s="6">
        <v>0.3</v>
      </c>
      <c r="F207" s="6">
        <v>10.4</v>
      </c>
      <c r="G207" s="6">
        <v>47.7</v>
      </c>
      <c r="H207" s="6">
        <v>0</v>
      </c>
      <c r="I207" s="6">
        <v>45</v>
      </c>
      <c r="J207" s="6">
        <v>0</v>
      </c>
      <c r="K207" s="5">
        <v>0.2</v>
      </c>
      <c r="L207" s="6">
        <v>31</v>
      </c>
      <c r="M207" s="6">
        <v>21</v>
      </c>
      <c r="N207" s="6">
        <v>12</v>
      </c>
      <c r="O207" s="6">
        <v>0.2</v>
      </c>
    </row>
    <row r="208" spans="1:15" ht="20.100000000000001" customHeight="1">
      <c r="A208" s="5" t="s">
        <v>32</v>
      </c>
      <c r="B208" s="86" t="s">
        <v>39</v>
      </c>
      <c r="C208" s="6">
        <v>40</v>
      </c>
      <c r="D208" s="76">
        <v>2.6</v>
      </c>
      <c r="E208" s="6">
        <v>0.5</v>
      </c>
      <c r="F208" s="6">
        <v>15.8</v>
      </c>
      <c r="G208" s="6">
        <v>78.239999999999995</v>
      </c>
      <c r="H208" s="6">
        <v>0.1</v>
      </c>
      <c r="I208" s="5">
        <v>0</v>
      </c>
      <c r="J208" s="5">
        <v>0</v>
      </c>
      <c r="K208" s="5">
        <v>1.6</v>
      </c>
      <c r="L208" s="6">
        <v>11.6</v>
      </c>
      <c r="M208" s="6">
        <v>13.4</v>
      </c>
      <c r="N208" s="6">
        <v>55.8</v>
      </c>
      <c r="O208" s="6">
        <v>3.2</v>
      </c>
    </row>
    <row r="209" spans="1:15" ht="20.100000000000001" customHeight="1">
      <c r="A209" s="44" t="s">
        <v>57</v>
      </c>
      <c r="B209" s="45"/>
      <c r="C209" s="46"/>
      <c r="D209" s="76">
        <f>SUM(D204:D208)</f>
        <v>30.32</v>
      </c>
      <c r="E209" s="76">
        <f t="shared" ref="E209:O209" si="32">SUM(E204:E208)</f>
        <v>20.934999999999999</v>
      </c>
      <c r="F209" s="76">
        <f t="shared" si="32"/>
        <v>94.724999999999994</v>
      </c>
      <c r="G209" s="76">
        <f t="shared" si="32"/>
        <v>688.84700000000009</v>
      </c>
      <c r="H209" s="76">
        <f t="shared" si="32"/>
        <v>0.29500000000000004</v>
      </c>
      <c r="I209" s="76">
        <f t="shared" si="32"/>
        <v>76.89</v>
      </c>
      <c r="J209" s="76">
        <f t="shared" si="32"/>
        <v>0.45999999999999996</v>
      </c>
      <c r="K209" s="76">
        <f t="shared" si="32"/>
        <v>11.999999999999998</v>
      </c>
      <c r="L209" s="76">
        <f t="shared" si="32"/>
        <v>154.04999999999998</v>
      </c>
      <c r="M209" s="76">
        <f t="shared" si="32"/>
        <v>482.59999999999997</v>
      </c>
      <c r="N209" s="76">
        <f t="shared" si="32"/>
        <v>152.59</v>
      </c>
      <c r="O209" s="76">
        <f t="shared" si="32"/>
        <v>7.99</v>
      </c>
    </row>
    <row r="210" spans="1:15" ht="20.100000000000001" customHeight="1">
      <c r="A210" s="44" t="s">
        <v>58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6"/>
    </row>
    <row r="211" spans="1:15" ht="20.100000000000001" customHeight="1">
      <c r="A211" s="5" t="s">
        <v>32</v>
      </c>
      <c r="B211" s="86" t="s">
        <v>77</v>
      </c>
      <c r="C211" s="6">
        <v>50</v>
      </c>
      <c r="D211" s="76">
        <v>7.5</v>
      </c>
      <c r="E211" s="6">
        <v>2.8</v>
      </c>
      <c r="F211" s="6">
        <v>50.2</v>
      </c>
      <c r="G211" s="6">
        <v>256.60000000000002</v>
      </c>
      <c r="H211" s="6">
        <v>0</v>
      </c>
      <c r="I211" s="6">
        <v>75</v>
      </c>
      <c r="J211" s="6">
        <v>0</v>
      </c>
      <c r="K211" s="5">
        <v>0.3</v>
      </c>
      <c r="L211" s="6">
        <v>0.8</v>
      </c>
      <c r="M211" s="6">
        <v>6.8</v>
      </c>
      <c r="N211" s="6">
        <v>18.5</v>
      </c>
      <c r="O211" s="6">
        <v>0.3</v>
      </c>
    </row>
    <row r="212" spans="1:15" ht="20.100000000000001" customHeight="1">
      <c r="A212" s="6" t="s">
        <v>80</v>
      </c>
      <c r="B212" s="87" t="s">
        <v>129</v>
      </c>
      <c r="C212" s="5">
        <v>200</v>
      </c>
      <c r="D212" s="76">
        <v>6.1</v>
      </c>
      <c r="E212" s="6">
        <v>5.3</v>
      </c>
      <c r="F212" s="6">
        <v>10.1</v>
      </c>
      <c r="G212" s="6">
        <v>113</v>
      </c>
      <c r="H212" s="6">
        <v>0</v>
      </c>
      <c r="I212" s="6">
        <v>1</v>
      </c>
      <c r="J212" s="6">
        <v>0.04</v>
      </c>
      <c r="K212" s="5">
        <v>0</v>
      </c>
      <c r="L212" s="6">
        <v>290</v>
      </c>
      <c r="M212" s="6">
        <v>950</v>
      </c>
      <c r="N212" s="6">
        <v>140</v>
      </c>
      <c r="O212" s="5">
        <v>0</v>
      </c>
    </row>
    <row r="213" spans="1:15" ht="20.100000000000001" customHeight="1">
      <c r="A213" s="110" t="s">
        <v>59</v>
      </c>
      <c r="B213" s="110"/>
      <c r="C213" s="110"/>
      <c r="D213" s="76">
        <f>D212+D211</f>
        <v>13.6</v>
      </c>
      <c r="E213" s="76">
        <f t="shared" ref="E213:O213" si="33">E212+E211</f>
        <v>8.1</v>
      </c>
      <c r="F213" s="76">
        <f t="shared" si="33"/>
        <v>60.300000000000004</v>
      </c>
      <c r="G213" s="76">
        <f t="shared" si="33"/>
        <v>369.6</v>
      </c>
      <c r="H213" s="76">
        <f t="shared" si="33"/>
        <v>0</v>
      </c>
      <c r="I213" s="76">
        <f t="shared" si="33"/>
        <v>76</v>
      </c>
      <c r="J213" s="76">
        <f t="shared" si="33"/>
        <v>0.04</v>
      </c>
      <c r="K213" s="76">
        <f t="shared" si="33"/>
        <v>0.3</v>
      </c>
      <c r="L213" s="76">
        <f t="shared" si="33"/>
        <v>290.8</v>
      </c>
      <c r="M213" s="76">
        <f t="shared" si="33"/>
        <v>956.8</v>
      </c>
      <c r="N213" s="76">
        <f t="shared" si="33"/>
        <v>158.5</v>
      </c>
      <c r="O213" s="76">
        <f t="shared" si="33"/>
        <v>0.3</v>
      </c>
    </row>
    <row r="214" spans="1:15" ht="20.100000000000001" customHeight="1">
      <c r="A214" s="113" t="s">
        <v>28</v>
      </c>
      <c r="B214" s="113"/>
      <c r="C214" s="113"/>
      <c r="D214" s="71">
        <f t="shared" ref="D214:O214" si="34">D213+D209+D202+D198+D192</f>
        <v>91.31</v>
      </c>
      <c r="E214" s="71">
        <f t="shared" si="34"/>
        <v>74.105000000000004</v>
      </c>
      <c r="F214" s="71">
        <f t="shared" si="34"/>
        <v>337.78500000000003</v>
      </c>
      <c r="G214" s="71">
        <f t="shared" si="34"/>
        <v>2368.877</v>
      </c>
      <c r="H214" s="71">
        <f t="shared" si="34"/>
        <v>0.78500000000000014</v>
      </c>
      <c r="I214" s="71">
        <f t="shared" si="34"/>
        <v>234.56</v>
      </c>
      <c r="J214" s="71">
        <f t="shared" si="34"/>
        <v>0.74</v>
      </c>
      <c r="K214" s="71">
        <f t="shared" si="34"/>
        <v>19.739999999999998</v>
      </c>
      <c r="L214" s="71">
        <f t="shared" si="34"/>
        <v>824.28</v>
      </c>
      <c r="M214" s="71">
        <f t="shared" si="34"/>
        <v>1988.1999999999998</v>
      </c>
      <c r="N214" s="71">
        <f t="shared" si="34"/>
        <v>504.79000000000008</v>
      </c>
      <c r="O214" s="71">
        <f t="shared" si="34"/>
        <v>18.39</v>
      </c>
    </row>
    <row r="215" spans="1:15" ht="34.5" customHeight="1">
      <c r="A215" s="104" t="s">
        <v>0</v>
      </c>
      <c r="B215" s="104"/>
      <c r="C215" s="104"/>
      <c r="D215" s="104"/>
      <c r="E215" s="104"/>
      <c r="F215" s="104"/>
      <c r="G215" s="105" t="s">
        <v>71</v>
      </c>
      <c r="H215" s="105"/>
      <c r="I215" s="105"/>
      <c r="J215" s="105"/>
      <c r="K215" s="105"/>
      <c r="L215" s="105"/>
      <c r="M215" s="105"/>
      <c r="N215" s="105"/>
      <c r="O215" s="105"/>
    </row>
    <row r="216" spans="1:15" ht="72" customHeight="1">
      <c r="A216" s="109" t="s">
        <v>143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1:15" ht="11.1" customHeight="1">
      <c r="A217" s="16"/>
      <c r="B217" s="17"/>
      <c r="C217" s="17"/>
      <c r="D217" s="18"/>
      <c r="E217" s="19"/>
      <c r="F217" s="19"/>
      <c r="G217" s="20"/>
      <c r="H217" s="19"/>
      <c r="I217" s="19"/>
      <c r="J217" s="19"/>
      <c r="K217" s="19"/>
      <c r="L217" s="19"/>
      <c r="M217" s="19"/>
      <c r="N217" s="19"/>
      <c r="O217" s="19"/>
    </row>
    <row r="218" spans="1:15" ht="11.1" customHeight="1">
      <c r="A218" s="10" t="s">
        <v>137</v>
      </c>
      <c r="B218" s="11"/>
      <c r="C218" s="9"/>
      <c r="D218" s="106" t="s">
        <v>1</v>
      </c>
      <c r="E218" s="106"/>
      <c r="F218" s="9" t="s">
        <v>2</v>
      </c>
      <c r="G218" s="9"/>
      <c r="H218" s="9"/>
      <c r="I218" s="107" t="s">
        <v>3</v>
      </c>
      <c r="J218" s="107"/>
      <c r="K218" s="9"/>
      <c r="L218" s="9"/>
      <c r="M218" s="9"/>
      <c r="N218" s="9"/>
      <c r="O218" s="9"/>
    </row>
    <row r="219" spans="1:15" ht="11.1" customHeight="1">
      <c r="A219" s="8"/>
      <c r="B219" s="9"/>
      <c r="C219" s="9"/>
      <c r="D219" s="106" t="s">
        <v>4</v>
      </c>
      <c r="E219" s="106"/>
      <c r="F219" s="12">
        <v>2</v>
      </c>
      <c r="G219" s="9"/>
      <c r="H219" s="9"/>
      <c r="I219" s="107" t="s">
        <v>5</v>
      </c>
      <c r="J219" s="107"/>
      <c r="K219" s="108" t="s">
        <v>140</v>
      </c>
      <c r="L219" s="108"/>
      <c r="M219" s="108"/>
      <c r="N219" s="9"/>
      <c r="O219" s="9"/>
    </row>
    <row r="220" spans="1:15" ht="25.5" customHeight="1">
      <c r="A220" s="112" t="s">
        <v>6</v>
      </c>
      <c r="B220" s="114" t="s">
        <v>7</v>
      </c>
      <c r="C220" s="114" t="s">
        <v>8</v>
      </c>
      <c r="D220" s="112" t="s">
        <v>9</v>
      </c>
      <c r="E220" s="112"/>
      <c r="F220" s="112"/>
      <c r="G220" s="112" t="s">
        <v>10</v>
      </c>
      <c r="H220" s="112" t="s">
        <v>11</v>
      </c>
      <c r="I220" s="112"/>
      <c r="J220" s="112"/>
      <c r="K220" s="112"/>
      <c r="L220" s="112" t="s">
        <v>12</v>
      </c>
      <c r="M220" s="112"/>
      <c r="N220" s="112"/>
      <c r="O220" s="112"/>
    </row>
    <row r="221" spans="1:15" ht="33" customHeight="1">
      <c r="A221" s="112"/>
      <c r="B221" s="114"/>
      <c r="C221" s="114"/>
      <c r="D221" s="70" t="s">
        <v>13</v>
      </c>
      <c r="E221" s="70" t="s">
        <v>14</v>
      </c>
      <c r="F221" s="70" t="s">
        <v>15</v>
      </c>
      <c r="G221" s="112"/>
      <c r="H221" s="70" t="s">
        <v>16</v>
      </c>
      <c r="I221" s="70" t="s">
        <v>17</v>
      </c>
      <c r="J221" s="70" t="s">
        <v>18</v>
      </c>
      <c r="K221" s="70" t="s">
        <v>19</v>
      </c>
      <c r="L221" s="70" t="s">
        <v>20</v>
      </c>
      <c r="M221" s="70" t="s">
        <v>21</v>
      </c>
      <c r="N221" s="70" t="s">
        <v>22</v>
      </c>
      <c r="O221" s="70" t="s">
        <v>23</v>
      </c>
    </row>
    <row r="222" spans="1:15" ht="20.100000000000001" customHeight="1">
      <c r="A222" s="76">
        <v>1</v>
      </c>
      <c r="B222" s="96">
        <v>2</v>
      </c>
      <c r="C222" s="76">
        <v>3</v>
      </c>
      <c r="D222" s="76">
        <v>4</v>
      </c>
      <c r="E222" s="76">
        <v>5</v>
      </c>
      <c r="F222" s="76">
        <v>6</v>
      </c>
      <c r="G222" s="76">
        <v>7</v>
      </c>
      <c r="H222" s="76">
        <v>8</v>
      </c>
      <c r="I222" s="76">
        <v>9</v>
      </c>
      <c r="J222" s="76">
        <v>10</v>
      </c>
      <c r="K222" s="76">
        <v>11</v>
      </c>
      <c r="L222" s="76">
        <v>12</v>
      </c>
      <c r="M222" s="76">
        <v>13</v>
      </c>
      <c r="N222" s="76">
        <v>14</v>
      </c>
      <c r="O222" s="76">
        <v>15</v>
      </c>
    </row>
    <row r="223" spans="1:15" ht="20.100000000000001" customHeight="1">
      <c r="A223" s="111" t="s">
        <v>24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1:15" ht="20.100000000000001" customHeight="1">
      <c r="A224" s="6" t="s">
        <v>96</v>
      </c>
      <c r="B224" s="87" t="s">
        <v>50</v>
      </c>
      <c r="C224" s="5" t="s">
        <v>36</v>
      </c>
      <c r="D224" s="76">
        <v>7</v>
      </c>
      <c r="E224" s="6">
        <v>8.6</v>
      </c>
      <c r="F224" s="6">
        <v>33.299999999999997</v>
      </c>
      <c r="G224" s="33">
        <v>238.23</v>
      </c>
      <c r="H224" s="6">
        <v>0.1</v>
      </c>
      <c r="I224" s="6">
        <v>1.9</v>
      </c>
      <c r="J224" s="6">
        <v>0.1</v>
      </c>
      <c r="K224" s="6">
        <v>0.2</v>
      </c>
      <c r="L224" s="6">
        <v>186</v>
      </c>
      <c r="M224" s="6">
        <v>174</v>
      </c>
      <c r="N224" s="6">
        <v>34.4</v>
      </c>
      <c r="O224" s="6">
        <v>0.6</v>
      </c>
    </row>
    <row r="225" spans="1:15" ht="20.100000000000001" customHeight="1">
      <c r="A225" s="6" t="s">
        <v>90</v>
      </c>
      <c r="B225" s="87" t="s">
        <v>46</v>
      </c>
      <c r="C225" s="6">
        <v>200</v>
      </c>
      <c r="D225" s="76">
        <v>0</v>
      </c>
      <c r="E225" s="6">
        <v>0</v>
      </c>
      <c r="F225" s="6">
        <v>15</v>
      </c>
      <c r="G225" s="6">
        <v>60</v>
      </c>
      <c r="H225" s="6">
        <v>0</v>
      </c>
      <c r="I225" s="6">
        <v>0</v>
      </c>
      <c r="J225" s="6">
        <v>0</v>
      </c>
      <c r="K225" s="5">
        <v>0</v>
      </c>
      <c r="L225" s="6">
        <v>5</v>
      </c>
      <c r="M225" s="6">
        <v>8</v>
      </c>
      <c r="N225" s="6">
        <v>4</v>
      </c>
      <c r="O225" s="6">
        <v>1</v>
      </c>
    </row>
    <row r="226" spans="1:15" ht="20.100000000000001" customHeight="1">
      <c r="A226" s="5" t="s">
        <v>32</v>
      </c>
      <c r="B226" s="87" t="s">
        <v>51</v>
      </c>
      <c r="C226" s="6">
        <v>40</v>
      </c>
      <c r="D226" s="70">
        <v>3.16</v>
      </c>
      <c r="E226" s="5">
        <v>0.4</v>
      </c>
      <c r="F226" s="5">
        <v>19.3</v>
      </c>
      <c r="G226" s="5">
        <v>94.4</v>
      </c>
      <c r="H226" s="5">
        <v>7.0000000000000007E-2</v>
      </c>
      <c r="I226" s="5">
        <v>0</v>
      </c>
      <c r="J226" s="5">
        <v>0</v>
      </c>
      <c r="K226" s="5">
        <v>0.3</v>
      </c>
      <c r="L226" s="5">
        <v>9.1999999999999993</v>
      </c>
      <c r="M226" s="5">
        <v>34.799999999999997</v>
      </c>
      <c r="N226" s="5">
        <v>13.2</v>
      </c>
      <c r="O226" s="5">
        <v>0.8</v>
      </c>
    </row>
    <row r="227" spans="1:15" ht="20.100000000000001" customHeight="1">
      <c r="A227" s="111" t="s">
        <v>25</v>
      </c>
      <c r="B227" s="111"/>
      <c r="C227" s="111"/>
      <c r="D227" s="76">
        <f t="shared" ref="D227:O227" si="35">SUM(D224:D226)</f>
        <v>10.16</v>
      </c>
      <c r="E227" s="76">
        <f t="shared" si="35"/>
        <v>9</v>
      </c>
      <c r="F227" s="76">
        <f t="shared" si="35"/>
        <v>67.599999999999994</v>
      </c>
      <c r="G227" s="76">
        <f t="shared" si="35"/>
        <v>392.63</v>
      </c>
      <c r="H227" s="76">
        <f t="shared" si="35"/>
        <v>0.17</v>
      </c>
      <c r="I227" s="76">
        <f t="shared" si="35"/>
        <v>1.9</v>
      </c>
      <c r="J227" s="76">
        <f t="shared" si="35"/>
        <v>0.1</v>
      </c>
      <c r="K227" s="76">
        <f t="shared" si="35"/>
        <v>0.5</v>
      </c>
      <c r="L227" s="76">
        <f t="shared" si="35"/>
        <v>200.2</v>
      </c>
      <c r="M227" s="76">
        <f t="shared" si="35"/>
        <v>216.8</v>
      </c>
      <c r="N227" s="76">
        <f t="shared" si="35"/>
        <v>51.599999999999994</v>
      </c>
      <c r="O227" s="76">
        <f t="shared" si="35"/>
        <v>2.4000000000000004</v>
      </c>
    </row>
    <row r="228" spans="1:15" ht="20.100000000000001" customHeight="1">
      <c r="A228" s="111" t="s">
        <v>26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1:15" ht="20.100000000000001" customHeight="1">
      <c r="A229" s="5" t="s">
        <v>75</v>
      </c>
      <c r="B229" s="86" t="s">
        <v>112</v>
      </c>
      <c r="C229" s="5">
        <v>250</v>
      </c>
      <c r="D229" s="5">
        <v>3.5</v>
      </c>
      <c r="E229" s="5">
        <v>5.5</v>
      </c>
      <c r="F229" s="5">
        <v>21.19</v>
      </c>
      <c r="G229" s="5">
        <v>151.49</v>
      </c>
      <c r="H229" s="6">
        <v>0.1</v>
      </c>
      <c r="I229" s="6">
        <v>9.3000000000000007</v>
      </c>
      <c r="J229" s="6">
        <v>0.2</v>
      </c>
      <c r="K229" s="5">
        <v>0.4</v>
      </c>
      <c r="L229" s="6">
        <v>48.6</v>
      </c>
      <c r="M229" s="6">
        <v>154.80000000000001</v>
      </c>
      <c r="N229" s="6">
        <v>23.3</v>
      </c>
      <c r="O229" s="6">
        <v>1.1000000000000001</v>
      </c>
    </row>
    <row r="230" spans="1:15" ht="24" customHeight="1">
      <c r="A230" s="6" t="s">
        <v>145</v>
      </c>
      <c r="B230" s="86" t="s">
        <v>146</v>
      </c>
      <c r="C230" s="5" t="s">
        <v>163</v>
      </c>
      <c r="D230" s="7">
        <f>7.5*1.25</f>
        <v>9.375</v>
      </c>
      <c r="E230" s="60">
        <f>9.9*1.25</f>
        <v>12.375</v>
      </c>
      <c r="F230" s="60">
        <f>5.9*1.25</f>
        <v>7.375</v>
      </c>
      <c r="G230" s="60">
        <f>143*1.25</f>
        <v>178.75</v>
      </c>
      <c r="H230" s="60">
        <f>0.09*1.25</f>
        <v>0.11249999999999999</v>
      </c>
      <c r="I230" s="60">
        <v>0</v>
      </c>
      <c r="J230" s="60">
        <v>0</v>
      </c>
      <c r="K230" s="60">
        <f>1.8*1.25</f>
        <v>2.25</v>
      </c>
      <c r="L230" s="60">
        <f>6*1.25</f>
        <v>7.5</v>
      </c>
      <c r="M230" s="60">
        <f>12*1.25</f>
        <v>15</v>
      </c>
      <c r="N230" s="60">
        <f>77*1.25</f>
        <v>96.25</v>
      </c>
      <c r="O230" s="60">
        <f>1*1.25</f>
        <v>1.25</v>
      </c>
    </row>
    <row r="231" spans="1:15" ht="20.100000000000001" customHeight="1">
      <c r="A231" s="6" t="s">
        <v>81</v>
      </c>
      <c r="B231" s="87" t="s">
        <v>113</v>
      </c>
      <c r="C231" s="5" t="s">
        <v>165</v>
      </c>
      <c r="D231" s="76">
        <v>6.7199999999999989</v>
      </c>
      <c r="E231" s="6">
        <v>5.76</v>
      </c>
      <c r="F231" s="6">
        <v>43.199999999999996</v>
      </c>
      <c r="G231" s="6">
        <v>251.53200000000004</v>
      </c>
      <c r="H231" s="6">
        <v>0.12000000000000001</v>
      </c>
      <c r="I231" s="6">
        <v>17.639999999999997</v>
      </c>
      <c r="J231" s="5">
        <v>0.36</v>
      </c>
      <c r="K231" s="6">
        <v>7.2</v>
      </c>
      <c r="L231" s="6">
        <v>52.8</v>
      </c>
      <c r="M231" s="6">
        <v>259.2</v>
      </c>
      <c r="N231" s="6">
        <v>56.040000000000006</v>
      </c>
      <c r="O231" s="6">
        <v>3.24</v>
      </c>
    </row>
    <row r="232" spans="1:15" ht="20.100000000000001" customHeight="1">
      <c r="A232" s="6" t="s">
        <v>89</v>
      </c>
      <c r="B232" s="86" t="s">
        <v>38</v>
      </c>
      <c r="C232" s="5">
        <v>200</v>
      </c>
      <c r="D232" s="76">
        <v>0.6</v>
      </c>
      <c r="E232" s="5">
        <v>0.1</v>
      </c>
      <c r="F232" s="6">
        <v>45.7</v>
      </c>
      <c r="G232" s="6">
        <v>176</v>
      </c>
      <c r="H232" s="6">
        <v>0.04</v>
      </c>
      <c r="I232" s="5">
        <v>0</v>
      </c>
      <c r="J232" s="5">
        <v>0</v>
      </c>
      <c r="K232" s="5">
        <v>0.71</v>
      </c>
      <c r="L232" s="6">
        <v>9.1999999999999993</v>
      </c>
      <c r="M232" s="5">
        <v>30.6</v>
      </c>
      <c r="N232" s="5">
        <v>6.5</v>
      </c>
      <c r="O232" s="6">
        <v>0.7</v>
      </c>
    </row>
    <row r="233" spans="1:15" ht="20.100000000000001" customHeight="1">
      <c r="A233" s="5" t="s">
        <v>32</v>
      </c>
      <c r="B233" s="86" t="s">
        <v>39</v>
      </c>
      <c r="C233" s="6">
        <v>40</v>
      </c>
      <c r="D233" s="76">
        <v>2.6</v>
      </c>
      <c r="E233" s="6">
        <v>0.5</v>
      </c>
      <c r="F233" s="6">
        <v>15.8</v>
      </c>
      <c r="G233" s="6">
        <v>78.239999999999995</v>
      </c>
      <c r="H233" s="6">
        <v>0.1</v>
      </c>
      <c r="I233" s="5">
        <v>0</v>
      </c>
      <c r="J233" s="5">
        <v>0</v>
      </c>
      <c r="K233" s="5">
        <v>1.6</v>
      </c>
      <c r="L233" s="6">
        <v>11.6</v>
      </c>
      <c r="M233" s="6">
        <v>13.4</v>
      </c>
      <c r="N233" s="6">
        <v>55.8</v>
      </c>
      <c r="O233" s="6">
        <v>3.2</v>
      </c>
    </row>
    <row r="234" spans="1:15" ht="20.100000000000001" customHeight="1">
      <c r="A234" s="111" t="s">
        <v>27</v>
      </c>
      <c r="B234" s="111"/>
      <c r="C234" s="111"/>
      <c r="D234" s="76">
        <f t="shared" ref="D234:O234" si="36">SUM(D229:D233)</f>
        <v>22.795000000000002</v>
      </c>
      <c r="E234" s="76">
        <f t="shared" si="36"/>
        <v>24.234999999999999</v>
      </c>
      <c r="F234" s="76">
        <f t="shared" si="36"/>
        <v>133.26500000000001</v>
      </c>
      <c r="G234" s="76">
        <f t="shared" si="36"/>
        <v>836.01200000000006</v>
      </c>
      <c r="H234" s="76">
        <f t="shared" si="36"/>
        <v>0.47250000000000003</v>
      </c>
      <c r="I234" s="76">
        <f t="shared" si="36"/>
        <v>26.939999999999998</v>
      </c>
      <c r="J234" s="76">
        <f t="shared" si="36"/>
        <v>0.56000000000000005</v>
      </c>
      <c r="K234" s="76">
        <f t="shared" si="36"/>
        <v>12.159999999999998</v>
      </c>
      <c r="L234" s="76">
        <f t="shared" si="36"/>
        <v>129.70000000000002</v>
      </c>
      <c r="M234" s="76">
        <f t="shared" si="36"/>
        <v>473</v>
      </c>
      <c r="N234" s="76">
        <f t="shared" si="36"/>
        <v>237.89</v>
      </c>
      <c r="O234" s="76">
        <f t="shared" si="36"/>
        <v>9.49</v>
      </c>
    </row>
    <row r="235" spans="1:15" ht="20.100000000000001" customHeight="1">
      <c r="A235" s="41" t="s">
        <v>54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3"/>
    </row>
    <row r="236" spans="1:15" ht="20.100000000000001" customHeight="1">
      <c r="A236" s="6" t="s">
        <v>95</v>
      </c>
      <c r="B236" s="87" t="s">
        <v>49</v>
      </c>
      <c r="C236" s="5" t="s">
        <v>31</v>
      </c>
      <c r="D236" s="76">
        <v>1.5</v>
      </c>
      <c r="E236" s="6">
        <v>1.7</v>
      </c>
      <c r="F236" s="6">
        <v>17.399999999999999</v>
      </c>
      <c r="G236" s="6">
        <v>91.2</v>
      </c>
      <c r="H236" s="5">
        <v>0</v>
      </c>
      <c r="I236" s="5">
        <v>0.2</v>
      </c>
      <c r="J236" s="5">
        <v>0</v>
      </c>
      <c r="K236" s="5">
        <v>0</v>
      </c>
      <c r="L236" s="5">
        <v>56.2</v>
      </c>
      <c r="M236" s="5">
        <v>38.700000000000003</v>
      </c>
      <c r="N236" s="5">
        <v>9.1999999999999993</v>
      </c>
      <c r="O236" s="5">
        <v>0.5</v>
      </c>
    </row>
    <row r="237" spans="1:15" ht="20.100000000000001" customHeight="1">
      <c r="A237" s="5" t="s">
        <v>32</v>
      </c>
      <c r="B237" s="86" t="s">
        <v>114</v>
      </c>
      <c r="C237" s="6">
        <v>30</v>
      </c>
      <c r="D237" s="76">
        <v>1.1299999999999999</v>
      </c>
      <c r="E237" s="6">
        <v>1.47</v>
      </c>
      <c r="F237" s="6">
        <v>11.16</v>
      </c>
      <c r="G237" s="6">
        <v>62.5</v>
      </c>
      <c r="H237" s="6">
        <v>0</v>
      </c>
      <c r="I237" s="6">
        <v>45</v>
      </c>
      <c r="J237" s="6">
        <v>0</v>
      </c>
      <c r="K237" s="5">
        <v>0.2</v>
      </c>
      <c r="L237" s="6">
        <v>0.53</v>
      </c>
      <c r="M237" s="6">
        <v>4.3</v>
      </c>
      <c r="N237" s="6">
        <v>13.5</v>
      </c>
      <c r="O237" s="6">
        <v>0.2</v>
      </c>
    </row>
    <row r="238" spans="1:15" ht="20.100000000000001" customHeight="1">
      <c r="A238" s="44" t="s">
        <v>56</v>
      </c>
      <c r="B238" s="45"/>
      <c r="C238" s="46"/>
      <c r="D238" s="76">
        <f t="shared" ref="D238:O238" si="37">SUM(D236:D237)</f>
        <v>2.63</v>
      </c>
      <c r="E238" s="76">
        <f t="shared" si="37"/>
        <v>3.17</v>
      </c>
      <c r="F238" s="76">
        <f t="shared" si="37"/>
        <v>28.56</v>
      </c>
      <c r="G238" s="76">
        <f t="shared" si="37"/>
        <v>153.69999999999999</v>
      </c>
      <c r="H238" s="76">
        <f t="shared" si="37"/>
        <v>0</v>
      </c>
      <c r="I238" s="76">
        <f t="shared" si="37"/>
        <v>45.2</v>
      </c>
      <c r="J238" s="76">
        <f t="shared" si="37"/>
        <v>0</v>
      </c>
      <c r="K238" s="76">
        <f t="shared" si="37"/>
        <v>0.2</v>
      </c>
      <c r="L238" s="76">
        <f t="shared" si="37"/>
        <v>56.730000000000004</v>
      </c>
      <c r="M238" s="76">
        <f t="shared" si="37"/>
        <v>43</v>
      </c>
      <c r="N238" s="76">
        <f t="shared" si="37"/>
        <v>22.7</v>
      </c>
      <c r="O238" s="76">
        <f t="shared" si="37"/>
        <v>0.7</v>
      </c>
    </row>
    <row r="239" spans="1:15" ht="20.100000000000001" customHeight="1">
      <c r="A239" s="44" t="s">
        <v>55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6"/>
    </row>
    <row r="240" spans="1:15" ht="20.100000000000001" customHeight="1">
      <c r="A240" s="6" t="s">
        <v>103</v>
      </c>
      <c r="B240" s="87" t="s">
        <v>66</v>
      </c>
      <c r="C240" s="5">
        <v>250</v>
      </c>
      <c r="D240" s="76">
        <v>24.6</v>
      </c>
      <c r="E240" s="6">
        <v>11.5</v>
      </c>
      <c r="F240" s="6">
        <v>27.3</v>
      </c>
      <c r="G240" s="6">
        <v>310.88</v>
      </c>
      <c r="H240" s="6">
        <v>0.1</v>
      </c>
      <c r="I240" s="5">
        <v>0</v>
      </c>
      <c r="J240" s="5">
        <v>0.03</v>
      </c>
      <c r="K240" s="5">
        <v>0.3</v>
      </c>
      <c r="L240" s="6">
        <v>13.8</v>
      </c>
      <c r="M240" s="6">
        <v>92</v>
      </c>
      <c r="N240" s="6">
        <v>28</v>
      </c>
      <c r="O240" s="6">
        <v>0.6</v>
      </c>
    </row>
    <row r="241" spans="1:15" ht="20.100000000000001" customHeight="1">
      <c r="A241" s="62" t="s">
        <v>74</v>
      </c>
      <c r="B241" s="92" t="s">
        <v>42</v>
      </c>
      <c r="C241" s="5" t="s">
        <v>36</v>
      </c>
      <c r="D241" s="76">
        <v>0.3</v>
      </c>
      <c r="E241" s="6">
        <v>0</v>
      </c>
      <c r="F241" s="6">
        <v>15.2</v>
      </c>
      <c r="G241" s="33">
        <v>61</v>
      </c>
      <c r="H241" s="6">
        <v>0</v>
      </c>
      <c r="I241" s="6">
        <v>3</v>
      </c>
      <c r="J241" s="6">
        <v>0</v>
      </c>
      <c r="K241" s="5">
        <v>0</v>
      </c>
      <c r="L241" s="6">
        <v>7.4</v>
      </c>
      <c r="M241" s="6">
        <v>9</v>
      </c>
      <c r="N241" s="6">
        <v>5</v>
      </c>
      <c r="O241" s="6">
        <v>0.1</v>
      </c>
    </row>
    <row r="242" spans="1:15" ht="20.100000000000001" customHeight="1">
      <c r="A242" s="63" t="s">
        <v>32</v>
      </c>
      <c r="B242" s="88" t="s">
        <v>69</v>
      </c>
      <c r="C242" s="4">
        <v>100</v>
      </c>
      <c r="D242" s="72">
        <v>0.4</v>
      </c>
      <c r="E242" s="14">
        <v>0.4</v>
      </c>
      <c r="F242" s="14">
        <v>9.8000000000000007</v>
      </c>
      <c r="G242" s="14">
        <v>47</v>
      </c>
      <c r="H242" s="4">
        <v>0</v>
      </c>
      <c r="I242" s="4">
        <v>45</v>
      </c>
      <c r="J242" s="4">
        <v>0</v>
      </c>
      <c r="K242" s="14">
        <v>0.2</v>
      </c>
      <c r="L242" s="4">
        <v>31</v>
      </c>
      <c r="M242" s="4">
        <v>21</v>
      </c>
      <c r="N242" s="64">
        <v>12</v>
      </c>
      <c r="O242" s="65">
        <v>0.2</v>
      </c>
    </row>
    <row r="243" spans="1:15" ht="20.100000000000001" customHeight="1">
      <c r="A243" s="63" t="s">
        <v>32</v>
      </c>
      <c r="B243" s="89" t="s">
        <v>39</v>
      </c>
      <c r="C243" s="6">
        <v>40</v>
      </c>
      <c r="D243" s="76">
        <v>2.6</v>
      </c>
      <c r="E243" s="6">
        <v>0.5</v>
      </c>
      <c r="F243" s="6">
        <v>15.8</v>
      </c>
      <c r="G243" s="6">
        <v>78.239999999999995</v>
      </c>
      <c r="H243" s="6">
        <v>0.1</v>
      </c>
      <c r="I243" s="5">
        <v>0</v>
      </c>
      <c r="J243" s="5">
        <v>0</v>
      </c>
      <c r="K243" s="5">
        <v>1.6</v>
      </c>
      <c r="L243" s="6">
        <v>11.6</v>
      </c>
      <c r="M243" s="6">
        <v>13.4</v>
      </c>
      <c r="N243" s="6">
        <v>55.8</v>
      </c>
      <c r="O243" s="6">
        <v>3.2</v>
      </c>
    </row>
    <row r="244" spans="1:15" ht="20.100000000000001" customHeight="1">
      <c r="A244" s="55" t="s">
        <v>57</v>
      </c>
      <c r="B244" s="53"/>
      <c r="C244" s="54"/>
      <c r="D244" s="76">
        <f t="shared" ref="D244:O244" si="38">SUM(D240:D243)</f>
        <v>27.900000000000002</v>
      </c>
      <c r="E244" s="76">
        <f t="shared" si="38"/>
        <v>12.4</v>
      </c>
      <c r="F244" s="76">
        <f t="shared" si="38"/>
        <v>68.099999999999994</v>
      </c>
      <c r="G244" s="76">
        <f t="shared" si="38"/>
        <v>497.12</v>
      </c>
      <c r="H244" s="76">
        <f t="shared" si="38"/>
        <v>0.2</v>
      </c>
      <c r="I244" s="76">
        <f t="shared" si="38"/>
        <v>48</v>
      </c>
      <c r="J244" s="76">
        <f t="shared" si="38"/>
        <v>0.03</v>
      </c>
      <c r="K244" s="76">
        <f t="shared" si="38"/>
        <v>2.1</v>
      </c>
      <c r="L244" s="76">
        <f t="shared" si="38"/>
        <v>63.800000000000004</v>
      </c>
      <c r="M244" s="76">
        <f t="shared" si="38"/>
        <v>135.4</v>
      </c>
      <c r="N244" s="76">
        <f t="shared" si="38"/>
        <v>100.8</v>
      </c>
      <c r="O244" s="76">
        <f t="shared" si="38"/>
        <v>4.0999999999999996</v>
      </c>
    </row>
    <row r="245" spans="1:15" ht="20.100000000000001" customHeight="1">
      <c r="A245" s="44" t="s">
        <v>58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6"/>
    </row>
    <row r="246" spans="1:15" ht="20.100000000000001" customHeight="1">
      <c r="A246" s="62" t="s">
        <v>92</v>
      </c>
      <c r="B246" s="91" t="s">
        <v>60</v>
      </c>
      <c r="C246" s="4">
        <v>50</v>
      </c>
      <c r="D246" s="76">
        <v>3.3</v>
      </c>
      <c r="E246" s="6">
        <v>6.2</v>
      </c>
      <c r="F246" s="6">
        <v>27.9</v>
      </c>
      <c r="G246" s="6">
        <v>180</v>
      </c>
      <c r="H246" s="6">
        <v>0.6</v>
      </c>
      <c r="I246" s="6">
        <v>0</v>
      </c>
      <c r="J246" s="5">
        <v>0.05</v>
      </c>
      <c r="K246" s="5">
        <v>0.4</v>
      </c>
      <c r="L246" s="6">
        <v>7.5</v>
      </c>
      <c r="M246" s="6">
        <v>28</v>
      </c>
      <c r="N246" s="6">
        <v>4.5</v>
      </c>
      <c r="O246" s="6">
        <v>0.3</v>
      </c>
    </row>
    <row r="247" spans="1:15" ht="20.100000000000001" customHeight="1">
      <c r="A247" s="6" t="s">
        <v>80</v>
      </c>
      <c r="B247" s="86" t="s">
        <v>64</v>
      </c>
      <c r="C247" s="5">
        <v>200</v>
      </c>
      <c r="D247" s="76">
        <v>6.1</v>
      </c>
      <c r="E247" s="6">
        <v>0.2</v>
      </c>
      <c r="F247" s="6">
        <v>8</v>
      </c>
      <c r="G247" s="6">
        <v>62</v>
      </c>
      <c r="H247" s="6">
        <v>0.08</v>
      </c>
      <c r="I247" s="6">
        <v>1</v>
      </c>
      <c r="J247" s="6">
        <v>0.04</v>
      </c>
      <c r="K247" s="5">
        <v>0</v>
      </c>
      <c r="L247" s="6">
        <v>290</v>
      </c>
      <c r="M247" s="6">
        <v>950</v>
      </c>
      <c r="N247" s="6">
        <v>140</v>
      </c>
      <c r="O247" s="5">
        <v>0</v>
      </c>
    </row>
    <row r="248" spans="1:15" ht="20.100000000000001" customHeight="1">
      <c r="A248" s="110" t="s">
        <v>59</v>
      </c>
      <c r="B248" s="110"/>
      <c r="C248" s="110"/>
      <c r="D248" s="76">
        <f>D247+D246</f>
        <v>9.3999999999999986</v>
      </c>
      <c r="E248" s="76">
        <f t="shared" ref="E248:O248" si="39">E247+E246</f>
        <v>6.4</v>
      </c>
      <c r="F248" s="76">
        <f t="shared" si="39"/>
        <v>35.9</v>
      </c>
      <c r="G248" s="76">
        <f t="shared" si="39"/>
        <v>242</v>
      </c>
      <c r="H248" s="76">
        <f t="shared" si="39"/>
        <v>0.67999999999999994</v>
      </c>
      <c r="I248" s="76">
        <f t="shared" si="39"/>
        <v>1</v>
      </c>
      <c r="J248" s="76">
        <f t="shared" si="39"/>
        <v>0.09</v>
      </c>
      <c r="K248" s="76">
        <f t="shared" si="39"/>
        <v>0.4</v>
      </c>
      <c r="L248" s="76">
        <f t="shared" si="39"/>
        <v>297.5</v>
      </c>
      <c r="M248" s="76">
        <f t="shared" si="39"/>
        <v>978</v>
      </c>
      <c r="N248" s="76">
        <f t="shared" si="39"/>
        <v>144.5</v>
      </c>
      <c r="O248" s="76">
        <f t="shared" si="39"/>
        <v>0.3</v>
      </c>
    </row>
    <row r="249" spans="1:15" ht="20.100000000000001" customHeight="1">
      <c r="A249" s="110" t="s">
        <v>28</v>
      </c>
      <c r="B249" s="110"/>
      <c r="C249" s="110"/>
      <c r="D249" s="76">
        <f t="shared" ref="D249:O249" si="40">D248+D244+D238+D234+D227</f>
        <v>72.885000000000005</v>
      </c>
      <c r="E249" s="76">
        <f t="shared" si="40"/>
        <v>55.204999999999998</v>
      </c>
      <c r="F249" s="76">
        <f t="shared" si="40"/>
        <v>333.42500000000007</v>
      </c>
      <c r="G249" s="76">
        <f t="shared" si="40"/>
        <v>2121.462</v>
      </c>
      <c r="H249" s="76">
        <f t="shared" si="40"/>
        <v>1.5225</v>
      </c>
      <c r="I249" s="76">
        <f t="shared" si="40"/>
        <v>123.04</v>
      </c>
      <c r="J249" s="76">
        <f t="shared" si="40"/>
        <v>0.78</v>
      </c>
      <c r="K249" s="76">
        <f t="shared" si="40"/>
        <v>15.36</v>
      </c>
      <c r="L249" s="76">
        <f t="shared" si="40"/>
        <v>747.93000000000006</v>
      </c>
      <c r="M249" s="76">
        <f t="shared" si="40"/>
        <v>1846.2</v>
      </c>
      <c r="N249" s="76">
        <f t="shared" si="40"/>
        <v>557.49</v>
      </c>
      <c r="O249" s="76">
        <f t="shared" si="40"/>
        <v>16.990000000000002</v>
      </c>
    </row>
    <row r="250" spans="1:15" ht="34.5" customHeight="1">
      <c r="A250" s="104" t="s">
        <v>0</v>
      </c>
      <c r="B250" s="104"/>
      <c r="C250" s="104"/>
      <c r="D250" s="104"/>
      <c r="E250" s="104"/>
      <c r="F250" s="104"/>
      <c r="G250" s="105" t="s">
        <v>71</v>
      </c>
      <c r="H250" s="105"/>
      <c r="I250" s="105"/>
      <c r="J250" s="105"/>
      <c r="K250" s="105"/>
      <c r="L250" s="105"/>
      <c r="M250" s="105"/>
      <c r="N250" s="105"/>
      <c r="O250" s="105"/>
    </row>
    <row r="251" spans="1:15" ht="72" customHeight="1">
      <c r="A251" s="109" t="s">
        <v>143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1:15" ht="11.1" customHeight="1">
      <c r="A252" s="16"/>
      <c r="B252" s="17"/>
      <c r="C252" s="17"/>
      <c r="D252" s="18"/>
      <c r="E252" s="19"/>
      <c r="F252" s="19"/>
      <c r="G252" s="20"/>
      <c r="H252" s="19"/>
      <c r="I252" s="19"/>
      <c r="J252" s="19"/>
      <c r="K252" s="19"/>
      <c r="L252" s="19"/>
      <c r="M252" s="19"/>
      <c r="N252" s="19"/>
      <c r="O252" s="19"/>
    </row>
    <row r="253" spans="1:15" ht="11.1" customHeight="1">
      <c r="A253" s="10" t="s">
        <v>137</v>
      </c>
      <c r="B253" s="11"/>
      <c r="C253" s="9"/>
      <c r="D253" s="141" t="s">
        <v>1</v>
      </c>
      <c r="E253" s="141"/>
      <c r="F253" s="9" t="s">
        <v>29</v>
      </c>
      <c r="G253" s="9"/>
      <c r="H253" s="9"/>
      <c r="I253" s="142" t="s">
        <v>3</v>
      </c>
      <c r="J253" s="142"/>
      <c r="K253" s="9"/>
      <c r="L253" s="9"/>
      <c r="M253" s="9"/>
      <c r="N253" s="9"/>
      <c r="O253" s="9"/>
    </row>
    <row r="254" spans="1:15" ht="11.1" customHeight="1">
      <c r="A254" s="8"/>
      <c r="B254" s="9"/>
      <c r="C254" s="9"/>
      <c r="D254" s="141" t="s">
        <v>4</v>
      </c>
      <c r="E254" s="141"/>
      <c r="F254" s="12">
        <v>2</v>
      </c>
      <c r="G254" s="9"/>
      <c r="H254" s="9"/>
      <c r="I254" s="142" t="s">
        <v>5</v>
      </c>
      <c r="J254" s="142"/>
      <c r="K254" s="108" t="s">
        <v>140</v>
      </c>
      <c r="L254" s="108"/>
      <c r="M254" s="108"/>
      <c r="N254" s="9"/>
      <c r="O254" s="9"/>
    </row>
    <row r="255" spans="1:15" ht="27" customHeight="1">
      <c r="A255" s="112" t="s">
        <v>6</v>
      </c>
      <c r="B255" s="114" t="s">
        <v>7</v>
      </c>
      <c r="C255" s="114" t="s">
        <v>8</v>
      </c>
      <c r="D255" s="112" t="s">
        <v>9</v>
      </c>
      <c r="E255" s="112"/>
      <c r="F255" s="112"/>
      <c r="G255" s="112" t="s">
        <v>10</v>
      </c>
      <c r="H255" s="112" t="s">
        <v>11</v>
      </c>
      <c r="I255" s="112"/>
      <c r="J255" s="112"/>
      <c r="K255" s="112"/>
      <c r="L255" s="112" t="s">
        <v>12</v>
      </c>
      <c r="M255" s="112"/>
      <c r="N255" s="112"/>
      <c r="O255" s="112"/>
    </row>
    <row r="256" spans="1:15" ht="30.75" customHeight="1">
      <c r="A256" s="112"/>
      <c r="B256" s="114"/>
      <c r="C256" s="114"/>
      <c r="D256" s="70" t="s">
        <v>13</v>
      </c>
      <c r="E256" s="70" t="s">
        <v>14</v>
      </c>
      <c r="F256" s="70" t="s">
        <v>15</v>
      </c>
      <c r="G256" s="112"/>
      <c r="H256" s="70" t="s">
        <v>16</v>
      </c>
      <c r="I256" s="70" t="s">
        <v>17</v>
      </c>
      <c r="J256" s="70" t="s">
        <v>18</v>
      </c>
      <c r="K256" s="70" t="s">
        <v>19</v>
      </c>
      <c r="L256" s="70" t="s">
        <v>20</v>
      </c>
      <c r="M256" s="70" t="s">
        <v>21</v>
      </c>
      <c r="N256" s="70" t="s">
        <v>22</v>
      </c>
      <c r="O256" s="70" t="s">
        <v>23</v>
      </c>
    </row>
    <row r="257" spans="1:15" ht="20.100000000000001" customHeight="1">
      <c r="A257" s="76">
        <v>1</v>
      </c>
      <c r="B257" s="90">
        <v>2</v>
      </c>
      <c r="C257" s="71">
        <v>3</v>
      </c>
      <c r="D257" s="71">
        <v>4</v>
      </c>
      <c r="E257" s="71">
        <v>5</v>
      </c>
      <c r="F257" s="71">
        <v>6</v>
      </c>
      <c r="G257" s="71">
        <v>7</v>
      </c>
      <c r="H257" s="71">
        <v>8</v>
      </c>
      <c r="I257" s="71">
        <v>9</v>
      </c>
      <c r="J257" s="71">
        <v>10</v>
      </c>
      <c r="K257" s="71">
        <v>11</v>
      </c>
      <c r="L257" s="71">
        <v>12</v>
      </c>
      <c r="M257" s="71">
        <v>13</v>
      </c>
      <c r="N257" s="71">
        <v>14</v>
      </c>
      <c r="O257" s="71">
        <v>15</v>
      </c>
    </row>
    <row r="258" spans="1:15" ht="20.100000000000001" customHeight="1">
      <c r="A258" s="111" t="s">
        <v>24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1:15" ht="20.100000000000001" customHeight="1">
      <c r="A259" s="6" t="s">
        <v>100</v>
      </c>
      <c r="B259" s="87" t="s">
        <v>45</v>
      </c>
      <c r="C259" s="5" t="s">
        <v>36</v>
      </c>
      <c r="D259" s="76">
        <v>6.2</v>
      </c>
      <c r="E259" s="6">
        <v>7.7</v>
      </c>
      <c r="F259" s="6">
        <v>30.7</v>
      </c>
      <c r="G259" s="6">
        <v>217</v>
      </c>
      <c r="H259" s="6">
        <v>0.1</v>
      </c>
      <c r="I259" s="5">
        <v>1.3</v>
      </c>
      <c r="J259" s="5">
        <v>0.05</v>
      </c>
      <c r="K259" s="5">
        <v>0.5</v>
      </c>
      <c r="L259" s="6">
        <v>121.4</v>
      </c>
      <c r="M259" s="6">
        <v>119.1</v>
      </c>
      <c r="N259" s="6">
        <v>19.899999999999999</v>
      </c>
      <c r="O259" s="6">
        <v>0.4</v>
      </c>
    </row>
    <row r="260" spans="1:15" ht="20.100000000000001" customHeight="1">
      <c r="A260" s="6" t="s">
        <v>88</v>
      </c>
      <c r="B260" s="87" t="s">
        <v>35</v>
      </c>
      <c r="C260" s="6">
        <v>200</v>
      </c>
      <c r="D260" s="76">
        <v>1.5</v>
      </c>
      <c r="E260" s="6">
        <v>1.3</v>
      </c>
      <c r="F260" s="6">
        <v>22.3</v>
      </c>
      <c r="G260" s="5">
        <v>107</v>
      </c>
      <c r="H260" s="5">
        <v>1</v>
      </c>
      <c r="I260" s="5">
        <v>0.01</v>
      </c>
      <c r="J260" s="5">
        <v>0</v>
      </c>
      <c r="K260" s="5">
        <v>0</v>
      </c>
      <c r="L260" s="5">
        <v>61</v>
      </c>
      <c r="M260" s="5">
        <v>45</v>
      </c>
      <c r="N260" s="5">
        <v>7</v>
      </c>
      <c r="O260" s="5">
        <v>1</v>
      </c>
    </row>
    <row r="261" spans="1:15" ht="20.100000000000001" customHeight="1">
      <c r="A261" s="5" t="s">
        <v>32</v>
      </c>
      <c r="B261" s="87" t="s">
        <v>51</v>
      </c>
      <c r="C261" s="6">
        <v>40</v>
      </c>
      <c r="D261" s="70">
        <v>3.16</v>
      </c>
      <c r="E261" s="5">
        <v>0.4</v>
      </c>
      <c r="F261" s="5">
        <v>19.3</v>
      </c>
      <c r="G261" s="5">
        <v>94.4</v>
      </c>
      <c r="H261" s="5">
        <v>7.0000000000000007E-2</v>
      </c>
      <c r="I261" s="5">
        <v>0</v>
      </c>
      <c r="J261" s="5">
        <v>0</v>
      </c>
      <c r="K261" s="5">
        <v>0.3</v>
      </c>
      <c r="L261" s="5">
        <v>9.1999999999999993</v>
      </c>
      <c r="M261" s="5">
        <v>34.799999999999997</v>
      </c>
      <c r="N261" s="5">
        <v>13.2</v>
      </c>
      <c r="O261" s="5">
        <v>0.8</v>
      </c>
    </row>
    <row r="262" spans="1:15" ht="20.100000000000001" customHeight="1">
      <c r="A262" s="111" t="s">
        <v>25</v>
      </c>
      <c r="B262" s="111"/>
      <c r="C262" s="111"/>
      <c r="D262" s="76">
        <f t="shared" ref="D262:O262" si="41">SUM(D259:D261)</f>
        <v>10.86</v>
      </c>
      <c r="E262" s="76">
        <f t="shared" si="41"/>
        <v>9.4</v>
      </c>
      <c r="F262" s="76">
        <f t="shared" si="41"/>
        <v>72.3</v>
      </c>
      <c r="G262" s="76">
        <f t="shared" si="41"/>
        <v>418.4</v>
      </c>
      <c r="H262" s="76">
        <f t="shared" si="41"/>
        <v>1.1700000000000002</v>
      </c>
      <c r="I262" s="76">
        <f t="shared" si="41"/>
        <v>1.31</v>
      </c>
      <c r="J262" s="76">
        <f t="shared" si="41"/>
        <v>0.05</v>
      </c>
      <c r="K262" s="76">
        <f t="shared" si="41"/>
        <v>0.8</v>
      </c>
      <c r="L262" s="76">
        <f t="shared" si="41"/>
        <v>191.6</v>
      </c>
      <c r="M262" s="76">
        <f t="shared" si="41"/>
        <v>198.89999999999998</v>
      </c>
      <c r="N262" s="76">
        <f t="shared" si="41"/>
        <v>40.099999999999994</v>
      </c>
      <c r="O262" s="76">
        <f t="shared" si="41"/>
        <v>2.2000000000000002</v>
      </c>
    </row>
    <row r="263" spans="1:15" ht="20.100000000000001" customHeight="1">
      <c r="A263" s="111" t="s">
        <v>26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1:15" ht="20.100000000000001" customHeight="1">
      <c r="A264" s="5" t="s">
        <v>105</v>
      </c>
      <c r="B264" s="86" t="s">
        <v>130</v>
      </c>
      <c r="C264" s="5" t="s">
        <v>141</v>
      </c>
      <c r="D264" s="5">
        <v>6.8</v>
      </c>
      <c r="E264" s="5">
        <v>6.9</v>
      </c>
      <c r="F264" s="5">
        <v>16.7</v>
      </c>
      <c r="G264" s="5">
        <v>155.62</v>
      </c>
      <c r="H264" s="6">
        <v>0.2</v>
      </c>
      <c r="I264" s="6">
        <v>9.6999999999999993</v>
      </c>
      <c r="J264" s="6">
        <v>0.2</v>
      </c>
      <c r="K264" s="5">
        <v>0.5</v>
      </c>
      <c r="L264" s="6">
        <v>10.8</v>
      </c>
      <c r="M264" s="6">
        <v>116.2</v>
      </c>
      <c r="N264" s="6">
        <v>36.4</v>
      </c>
      <c r="O264" s="6">
        <v>1.3</v>
      </c>
    </row>
    <row r="265" spans="1:15" ht="20.100000000000001" customHeight="1">
      <c r="A265" s="6" t="s">
        <v>118</v>
      </c>
      <c r="B265" s="86" t="s">
        <v>119</v>
      </c>
      <c r="C265" s="6" t="s">
        <v>163</v>
      </c>
      <c r="D265" s="76">
        <v>14.8</v>
      </c>
      <c r="E265" s="6">
        <v>14.6</v>
      </c>
      <c r="F265" s="6">
        <v>20.2</v>
      </c>
      <c r="G265" s="6">
        <v>393.6</v>
      </c>
      <c r="H265" s="6">
        <v>0.5</v>
      </c>
      <c r="I265" s="6">
        <v>11.2</v>
      </c>
      <c r="J265" s="6">
        <v>0</v>
      </c>
      <c r="K265" s="6">
        <v>2.2000000000000002</v>
      </c>
      <c r="L265" s="6">
        <v>23.3</v>
      </c>
      <c r="M265" s="6">
        <v>173.1</v>
      </c>
      <c r="N265" s="6">
        <v>43.8</v>
      </c>
      <c r="O265" s="6">
        <v>2.4</v>
      </c>
    </row>
    <row r="266" spans="1:15" ht="20.100000000000001" customHeight="1">
      <c r="A266" s="6" t="s">
        <v>76</v>
      </c>
      <c r="B266" s="87" t="s">
        <v>116</v>
      </c>
      <c r="C266" s="5" t="s">
        <v>165</v>
      </c>
      <c r="D266" s="76">
        <v>4.32</v>
      </c>
      <c r="E266" s="6">
        <v>5.76</v>
      </c>
      <c r="F266" s="6">
        <v>44.52</v>
      </c>
      <c r="G266" s="6">
        <v>220.56</v>
      </c>
      <c r="H266" s="6">
        <v>0</v>
      </c>
      <c r="I266" s="6">
        <v>0</v>
      </c>
      <c r="J266" s="6">
        <v>5.3999999999999995</v>
      </c>
      <c r="K266" s="6">
        <v>1.5599999999999998</v>
      </c>
      <c r="L266" s="6">
        <v>46.679999999999993</v>
      </c>
      <c r="M266" s="6">
        <v>206.4</v>
      </c>
      <c r="N266" s="6">
        <v>20.88</v>
      </c>
      <c r="O266" s="6">
        <v>0.36</v>
      </c>
    </row>
    <row r="267" spans="1:15" ht="20.100000000000001" customHeight="1">
      <c r="A267" s="6" t="s">
        <v>90</v>
      </c>
      <c r="B267" s="86" t="s">
        <v>46</v>
      </c>
      <c r="C267" s="6">
        <v>200</v>
      </c>
      <c r="D267" s="76">
        <v>0</v>
      </c>
      <c r="E267" s="6">
        <v>0</v>
      </c>
      <c r="F267" s="6">
        <v>15</v>
      </c>
      <c r="G267" s="6">
        <v>60</v>
      </c>
      <c r="H267" s="6">
        <v>0</v>
      </c>
      <c r="I267" s="6">
        <v>0</v>
      </c>
      <c r="J267" s="6">
        <v>0</v>
      </c>
      <c r="K267" s="5">
        <v>0</v>
      </c>
      <c r="L267" s="6">
        <v>5</v>
      </c>
      <c r="M267" s="6">
        <v>8</v>
      </c>
      <c r="N267" s="6">
        <v>4</v>
      </c>
      <c r="O267" s="6">
        <v>1</v>
      </c>
    </row>
    <row r="268" spans="1:15" ht="20.100000000000001" customHeight="1">
      <c r="A268" s="5" t="s">
        <v>32</v>
      </c>
      <c r="B268" s="86" t="s">
        <v>39</v>
      </c>
      <c r="C268" s="6">
        <v>40</v>
      </c>
      <c r="D268" s="76">
        <v>2.6</v>
      </c>
      <c r="E268" s="6">
        <v>0.5</v>
      </c>
      <c r="F268" s="6">
        <v>15.8</v>
      </c>
      <c r="G268" s="6">
        <v>78.239999999999995</v>
      </c>
      <c r="H268" s="6">
        <v>0.1</v>
      </c>
      <c r="I268" s="5">
        <v>0</v>
      </c>
      <c r="J268" s="5">
        <v>0</v>
      </c>
      <c r="K268" s="5">
        <v>1.6</v>
      </c>
      <c r="L268" s="6">
        <v>11.6</v>
      </c>
      <c r="M268" s="6">
        <v>13.4</v>
      </c>
      <c r="N268" s="6">
        <v>55.8</v>
      </c>
      <c r="O268" s="6">
        <v>3.2</v>
      </c>
    </row>
    <row r="269" spans="1:15" ht="20.100000000000001" customHeight="1">
      <c r="A269" s="111" t="s">
        <v>27</v>
      </c>
      <c r="B269" s="111"/>
      <c r="C269" s="111"/>
      <c r="D269" s="76">
        <f t="shared" ref="D269:O269" si="42">SUM(D264:D268)</f>
        <v>28.520000000000003</v>
      </c>
      <c r="E269" s="76">
        <f t="shared" si="42"/>
        <v>27.759999999999998</v>
      </c>
      <c r="F269" s="76">
        <f t="shared" si="42"/>
        <v>112.22</v>
      </c>
      <c r="G269" s="76">
        <f t="shared" si="42"/>
        <v>908.02</v>
      </c>
      <c r="H269" s="76">
        <f t="shared" si="42"/>
        <v>0.79999999999999993</v>
      </c>
      <c r="I269" s="76">
        <f t="shared" si="42"/>
        <v>20.9</v>
      </c>
      <c r="J269" s="76">
        <f t="shared" si="42"/>
        <v>5.6</v>
      </c>
      <c r="K269" s="76">
        <f t="shared" si="42"/>
        <v>5.8599999999999994</v>
      </c>
      <c r="L269" s="76">
        <f t="shared" si="42"/>
        <v>97.38</v>
      </c>
      <c r="M269" s="76">
        <f t="shared" si="42"/>
        <v>517.1</v>
      </c>
      <c r="N269" s="76">
        <f t="shared" si="42"/>
        <v>160.88</v>
      </c>
      <c r="O269" s="76">
        <f t="shared" si="42"/>
        <v>8.2600000000000016</v>
      </c>
    </row>
    <row r="270" spans="1:15" ht="20.100000000000001" customHeight="1">
      <c r="A270" s="41" t="s">
        <v>54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3"/>
    </row>
    <row r="271" spans="1:15" ht="20.100000000000001" customHeight="1">
      <c r="A271" s="6" t="s">
        <v>159</v>
      </c>
      <c r="B271" s="87" t="s">
        <v>160</v>
      </c>
      <c r="C271" s="5">
        <v>200</v>
      </c>
      <c r="D271" s="76">
        <v>0.2</v>
      </c>
      <c r="E271" s="6">
        <v>0</v>
      </c>
      <c r="F271" s="6">
        <v>25.7</v>
      </c>
      <c r="G271" s="6">
        <v>105</v>
      </c>
      <c r="H271" s="6">
        <v>0.01</v>
      </c>
      <c r="I271" s="6">
        <v>13</v>
      </c>
      <c r="J271" s="6">
        <v>0</v>
      </c>
      <c r="K271" s="5">
        <v>0.1</v>
      </c>
      <c r="L271" s="6">
        <v>8</v>
      </c>
      <c r="M271" s="6">
        <v>3</v>
      </c>
      <c r="N271" s="6">
        <v>5</v>
      </c>
      <c r="O271" s="6">
        <v>0</v>
      </c>
    </row>
    <row r="272" spans="1:15" ht="20.100000000000001" customHeight="1">
      <c r="A272" s="6" t="s">
        <v>72</v>
      </c>
      <c r="B272" s="86" t="s">
        <v>121</v>
      </c>
      <c r="C272" s="6">
        <v>40</v>
      </c>
      <c r="D272" s="76">
        <v>1.3</v>
      </c>
      <c r="E272" s="6">
        <v>4.5999999999999996</v>
      </c>
      <c r="F272" s="6">
        <v>21.6</v>
      </c>
      <c r="G272" s="6">
        <v>132.36000000000001</v>
      </c>
      <c r="H272" s="5">
        <v>0.09</v>
      </c>
      <c r="I272" s="5">
        <v>0</v>
      </c>
      <c r="J272" s="5">
        <v>0.04</v>
      </c>
      <c r="K272" s="5">
        <v>0.8</v>
      </c>
      <c r="L272" s="5">
        <v>12.6</v>
      </c>
      <c r="M272" s="5">
        <v>44.8</v>
      </c>
      <c r="N272" s="5">
        <v>7.7</v>
      </c>
      <c r="O272" s="5">
        <v>0.56000000000000005</v>
      </c>
    </row>
    <row r="273" spans="1:15" ht="20.100000000000001" customHeight="1">
      <c r="A273" s="44" t="s">
        <v>56</v>
      </c>
      <c r="B273" s="45"/>
      <c r="C273" s="46"/>
      <c r="D273" s="76">
        <f>D272+D271</f>
        <v>1.5</v>
      </c>
      <c r="E273" s="76">
        <f t="shared" ref="E273:O273" si="43">E272+E271</f>
        <v>4.5999999999999996</v>
      </c>
      <c r="F273" s="76">
        <f t="shared" si="43"/>
        <v>47.3</v>
      </c>
      <c r="G273" s="76">
        <f t="shared" si="43"/>
        <v>237.36</v>
      </c>
      <c r="H273" s="76">
        <f t="shared" si="43"/>
        <v>9.9999999999999992E-2</v>
      </c>
      <c r="I273" s="76">
        <f t="shared" si="43"/>
        <v>13</v>
      </c>
      <c r="J273" s="76">
        <f t="shared" si="43"/>
        <v>0.04</v>
      </c>
      <c r="K273" s="76">
        <f t="shared" si="43"/>
        <v>0.9</v>
      </c>
      <c r="L273" s="76">
        <f t="shared" si="43"/>
        <v>20.6</v>
      </c>
      <c r="M273" s="76">
        <f t="shared" si="43"/>
        <v>47.8</v>
      </c>
      <c r="N273" s="76">
        <f t="shared" si="43"/>
        <v>12.7</v>
      </c>
      <c r="O273" s="76">
        <f t="shared" si="43"/>
        <v>0.56000000000000005</v>
      </c>
    </row>
    <row r="274" spans="1:15" ht="20.100000000000001" customHeight="1">
      <c r="A274" s="44" t="s">
        <v>55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6"/>
    </row>
    <row r="275" spans="1:15" ht="20.100000000000001" customHeight="1">
      <c r="A275" s="6" t="s">
        <v>150</v>
      </c>
      <c r="B275" s="87" t="s">
        <v>151</v>
      </c>
      <c r="C275" s="6" t="s">
        <v>163</v>
      </c>
      <c r="D275" s="35">
        <v>5.25</v>
      </c>
      <c r="E275" s="33">
        <v>12.875</v>
      </c>
      <c r="F275" s="33">
        <v>0.25</v>
      </c>
      <c r="G275" s="33">
        <v>167.875</v>
      </c>
      <c r="H275" s="33">
        <v>0.25</v>
      </c>
      <c r="I275" s="33">
        <v>0</v>
      </c>
      <c r="J275" s="33">
        <v>0</v>
      </c>
      <c r="K275" s="33">
        <v>0.5</v>
      </c>
      <c r="L275" s="33">
        <v>45</v>
      </c>
      <c r="M275" s="33">
        <v>202.5</v>
      </c>
      <c r="N275" s="33">
        <v>25</v>
      </c>
      <c r="O275" s="33">
        <v>2.5</v>
      </c>
    </row>
    <row r="276" spans="1:15" ht="20.100000000000001" customHeight="1">
      <c r="A276" s="6" t="s">
        <v>81</v>
      </c>
      <c r="B276" s="87" t="s">
        <v>113</v>
      </c>
      <c r="C276" s="5" t="s">
        <v>165</v>
      </c>
      <c r="D276" s="76">
        <v>6.7199999999999989</v>
      </c>
      <c r="E276" s="6">
        <v>5.76</v>
      </c>
      <c r="F276" s="6">
        <v>43.199999999999996</v>
      </c>
      <c r="G276" s="6">
        <v>251.53200000000004</v>
      </c>
      <c r="H276" s="6">
        <v>0.12000000000000001</v>
      </c>
      <c r="I276" s="6">
        <v>17.639999999999997</v>
      </c>
      <c r="J276" s="5">
        <v>0.36</v>
      </c>
      <c r="K276" s="6">
        <v>7.2</v>
      </c>
      <c r="L276" s="6">
        <v>52.8</v>
      </c>
      <c r="M276" s="6">
        <v>259.2</v>
      </c>
      <c r="N276" s="6">
        <v>56.040000000000006</v>
      </c>
      <c r="O276" s="6">
        <v>3.24</v>
      </c>
    </row>
    <row r="277" spans="1:15" ht="20.100000000000001" customHeight="1">
      <c r="A277" s="6" t="s">
        <v>74</v>
      </c>
      <c r="B277" s="87" t="s">
        <v>42</v>
      </c>
      <c r="C277" s="5" t="s">
        <v>36</v>
      </c>
      <c r="D277" s="76">
        <v>0.3</v>
      </c>
      <c r="E277" s="6">
        <v>0</v>
      </c>
      <c r="F277" s="6">
        <v>15.2</v>
      </c>
      <c r="G277" s="33">
        <v>61</v>
      </c>
      <c r="H277" s="6">
        <v>0</v>
      </c>
      <c r="I277" s="6">
        <v>3</v>
      </c>
      <c r="J277" s="6">
        <v>0</v>
      </c>
      <c r="K277" s="5">
        <v>0</v>
      </c>
      <c r="L277" s="6">
        <v>7.4</v>
      </c>
      <c r="M277" s="6">
        <v>9</v>
      </c>
      <c r="N277" s="6">
        <v>5</v>
      </c>
      <c r="O277" s="6">
        <v>0.1</v>
      </c>
    </row>
    <row r="278" spans="1:15" ht="20.100000000000001" customHeight="1">
      <c r="A278" s="5" t="s">
        <v>32</v>
      </c>
      <c r="B278" s="86" t="s">
        <v>69</v>
      </c>
      <c r="C278" s="6">
        <v>100</v>
      </c>
      <c r="D278" s="76">
        <v>0.9</v>
      </c>
      <c r="E278" s="6">
        <v>0.2</v>
      </c>
      <c r="F278" s="6">
        <v>8.1</v>
      </c>
      <c r="G278" s="6">
        <v>43</v>
      </c>
      <c r="H278" s="6">
        <v>0</v>
      </c>
      <c r="I278" s="6">
        <v>60</v>
      </c>
      <c r="J278" s="5">
        <v>0.01</v>
      </c>
      <c r="K278" s="5">
        <v>0.2</v>
      </c>
      <c r="L278" s="6">
        <v>34</v>
      </c>
      <c r="M278" s="6">
        <v>23</v>
      </c>
      <c r="N278" s="6">
        <v>13</v>
      </c>
      <c r="O278" s="5">
        <v>0.3</v>
      </c>
    </row>
    <row r="279" spans="1:15" ht="20.100000000000001" customHeight="1">
      <c r="A279" s="5" t="s">
        <v>32</v>
      </c>
      <c r="B279" s="86" t="s">
        <v>39</v>
      </c>
      <c r="C279" s="6">
        <v>40</v>
      </c>
      <c r="D279" s="76">
        <v>2.6</v>
      </c>
      <c r="E279" s="6">
        <v>0.5</v>
      </c>
      <c r="F279" s="6">
        <v>15.8</v>
      </c>
      <c r="G279" s="6">
        <v>78.239999999999995</v>
      </c>
      <c r="H279" s="6">
        <v>0.1</v>
      </c>
      <c r="I279" s="5">
        <v>0</v>
      </c>
      <c r="J279" s="5">
        <v>0</v>
      </c>
      <c r="K279" s="5">
        <v>1.6</v>
      </c>
      <c r="L279" s="6">
        <v>11.6</v>
      </c>
      <c r="M279" s="6">
        <v>13.4</v>
      </c>
      <c r="N279" s="6">
        <v>55.8</v>
      </c>
      <c r="O279" s="6">
        <v>3.2</v>
      </c>
    </row>
    <row r="280" spans="1:15" ht="20.100000000000001" customHeight="1">
      <c r="A280" s="44" t="s">
        <v>57</v>
      </c>
      <c r="B280" s="45"/>
      <c r="C280" s="46"/>
      <c r="D280" s="76">
        <f>SUM(D275:D279)</f>
        <v>15.77</v>
      </c>
      <c r="E280" s="76">
        <f t="shared" ref="E280:O280" si="44">SUM(E275:E279)</f>
        <v>19.334999999999997</v>
      </c>
      <c r="F280" s="76">
        <f t="shared" si="44"/>
        <v>82.549999999999983</v>
      </c>
      <c r="G280" s="76">
        <f t="shared" si="44"/>
        <v>601.64700000000005</v>
      </c>
      <c r="H280" s="76">
        <f t="shared" si="44"/>
        <v>0.47</v>
      </c>
      <c r="I280" s="76">
        <f t="shared" si="44"/>
        <v>80.64</v>
      </c>
      <c r="J280" s="76">
        <f t="shared" si="44"/>
        <v>0.37</v>
      </c>
      <c r="K280" s="76">
        <f t="shared" si="44"/>
        <v>9.5</v>
      </c>
      <c r="L280" s="76">
        <f t="shared" si="44"/>
        <v>150.79999999999998</v>
      </c>
      <c r="M280" s="76">
        <f t="shared" si="44"/>
        <v>507.09999999999997</v>
      </c>
      <c r="N280" s="76">
        <f t="shared" si="44"/>
        <v>154.84</v>
      </c>
      <c r="O280" s="76">
        <f t="shared" si="44"/>
        <v>9.34</v>
      </c>
    </row>
    <row r="281" spans="1:15" ht="20.100000000000001" customHeight="1">
      <c r="A281" s="44" t="s">
        <v>58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6"/>
    </row>
    <row r="282" spans="1:15" ht="20.100000000000001" customHeight="1">
      <c r="A282" s="5" t="s">
        <v>32</v>
      </c>
      <c r="B282" s="86" t="s">
        <v>114</v>
      </c>
      <c r="C282" s="6">
        <v>30</v>
      </c>
      <c r="D282" s="76">
        <v>1.1299999999999999</v>
      </c>
      <c r="E282" s="6">
        <v>1.47</v>
      </c>
      <c r="F282" s="6">
        <v>11.16</v>
      </c>
      <c r="G282" s="6">
        <v>62.5</v>
      </c>
      <c r="H282" s="6">
        <v>0</v>
      </c>
      <c r="I282" s="6">
        <v>45</v>
      </c>
      <c r="J282" s="6">
        <v>0</v>
      </c>
      <c r="K282" s="5">
        <v>0.2</v>
      </c>
      <c r="L282" s="6">
        <v>0.53</v>
      </c>
      <c r="M282" s="6">
        <v>4.3</v>
      </c>
      <c r="N282" s="6">
        <v>13.5</v>
      </c>
      <c r="O282" s="6">
        <v>0.2</v>
      </c>
    </row>
    <row r="283" spans="1:15" ht="20.100000000000001" customHeight="1">
      <c r="A283" s="6" t="s">
        <v>95</v>
      </c>
      <c r="B283" s="87" t="s">
        <v>49</v>
      </c>
      <c r="C283" s="5" t="s">
        <v>31</v>
      </c>
      <c r="D283" s="76">
        <v>1.5</v>
      </c>
      <c r="E283" s="6">
        <v>1.7</v>
      </c>
      <c r="F283" s="6">
        <v>17.399999999999999</v>
      </c>
      <c r="G283" s="6">
        <v>91.2</v>
      </c>
      <c r="H283" s="5">
        <v>0</v>
      </c>
      <c r="I283" s="5">
        <v>0.2</v>
      </c>
      <c r="J283" s="5">
        <v>0</v>
      </c>
      <c r="K283" s="5">
        <v>0</v>
      </c>
      <c r="L283" s="5">
        <v>56.2</v>
      </c>
      <c r="M283" s="5">
        <v>38.700000000000003</v>
      </c>
      <c r="N283" s="5">
        <v>9.1999999999999993</v>
      </c>
      <c r="O283" s="5">
        <v>0.5</v>
      </c>
    </row>
    <row r="284" spans="1:15" ht="20.100000000000001" customHeight="1">
      <c r="A284" s="110" t="s">
        <v>59</v>
      </c>
      <c r="B284" s="110"/>
      <c r="C284" s="110"/>
      <c r="D284" s="76">
        <f>D283+D282</f>
        <v>2.63</v>
      </c>
      <c r="E284" s="76">
        <f t="shared" ref="E284:O284" si="45">E283+E282</f>
        <v>3.17</v>
      </c>
      <c r="F284" s="76">
        <f t="shared" si="45"/>
        <v>28.56</v>
      </c>
      <c r="G284" s="76">
        <f t="shared" si="45"/>
        <v>153.69999999999999</v>
      </c>
      <c r="H284" s="76">
        <f t="shared" si="45"/>
        <v>0</v>
      </c>
      <c r="I284" s="76">
        <f t="shared" si="45"/>
        <v>45.2</v>
      </c>
      <c r="J284" s="76">
        <f t="shared" si="45"/>
        <v>0</v>
      </c>
      <c r="K284" s="76">
        <f t="shared" si="45"/>
        <v>0.2</v>
      </c>
      <c r="L284" s="76">
        <f t="shared" si="45"/>
        <v>56.730000000000004</v>
      </c>
      <c r="M284" s="76">
        <f t="shared" si="45"/>
        <v>43</v>
      </c>
      <c r="N284" s="76">
        <f t="shared" si="45"/>
        <v>22.7</v>
      </c>
      <c r="O284" s="76">
        <f t="shared" si="45"/>
        <v>0.7</v>
      </c>
    </row>
    <row r="285" spans="1:15" ht="20.100000000000001" customHeight="1">
      <c r="A285" s="110" t="s">
        <v>28</v>
      </c>
      <c r="B285" s="110"/>
      <c r="C285" s="110"/>
      <c r="D285" s="76">
        <f t="shared" ref="D285:O285" si="46">D284+D280+D273+D269+D262</f>
        <v>59.28</v>
      </c>
      <c r="E285" s="76">
        <f t="shared" si="46"/>
        <v>64.265000000000001</v>
      </c>
      <c r="F285" s="76">
        <f t="shared" si="46"/>
        <v>342.93</v>
      </c>
      <c r="G285" s="76">
        <f t="shared" si="46"/>
        <v>2319.127</v>
      </c>
      <c r="H285" s="76">
        <f t="shared" si="46"/>
        <v>2.54</v>
      </c>
      <c r="I285" s="76">
        <f t="shared" si="46"/>
        <v>161.05000000000001</v>
      </c>
      <c r="J285" s="76">
        <f t="shared" si="46"/>
        <v>6.06</v>
      </c>
      <c r="K285" s="76">
        <f t="shared" si="46"/>
        <v>17.260000000000002</v>
      </c>
      <c r="L285" s="76">
        <f t="shared" si="46"/>
        <v>517.11</v>
      </c>
      <c r="M285" s="76">
        <f t="shared" si="46"/>
        <v>1313.9</v>
      </c>
      <c r="N285" s="76">
        <f t="shared" si="46"/>
        <v>391.22</v>
      </c>
      <c r="O285" s="76">
        <f t="shared" si="46"/>
        <v>21.06</v>
      </c>
    </row>
    <row r="286" spans="1:15" ht="34.5" customHeight="1">
      <c r="A286" s="104" t="s">
        <v>0</v>
      </c>
      <c r="B286" s="104"/>
      <c r="C286" s="104"/>
      <c r="D286" s="104"/>
      <c r="E286" s="104"/>
      <c r="F286" s="104"/>
      <c r="G286" s="105" t="s">
        <v>71</v>
      </c>
      <c r="H286" s="105"/>
      <c r="I286" s="105"/>
      <c r="J286" s="105"/>
      <c r="K286" s="105"/>
      <c r="L286" s="105"/>
      <c r="M286" s="105"/>
      <c r="N286" s="105"/>
      <c r="O286" s="105"/>
    </row>
    <row r="287" spans="1:15" ht="72" customHeight="1">
      <c r="A287" s="109" t="s">
        <v>143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1:15" ht="11.1" customHeight="1">
      <c r="A288" s="16"/>
      <c r="B288" s="17"/>
      <c r="C288" s="17"/>
      <c r="D288" s="18"/>
      <c r="E288" s="19"/>
      <c r="F288" s="19"/>
      <c r="G288" s="20"/>
      <c r="H288" s="19"/>
      <c r="I288" s="19"/>
      <c r="J288" s="19"/>
      <c r="K288" s="19"/>
      <c r="L288" s="19"/>
      <c r="M288" s="19"/>
      <c r="N288" s="19"/>
      <c r="O288" s="19"/>
    </row>
    <row r="289" spans="1:15" ht="11.1" customHeight="1">
      <c r="A289" s="10" t="s">
        <v>137</v>
      </c>
      <c r="B289" s="11"/>
      <c r="C289" s="9"/>
      <c r="D289" s="106" t="s">
        <v>1</v>
      </c>
      <c r="E289" s="106"/>
      <c r="F289" s="9" t="s">
        <v>30</v>
      </c>
      <c r="G289" s="9"/>
      <c r="H289" s="9"/>
      <c r="I289" s="107" t="s">
        <v>3</v>
      </c>
      <c r="J289" s="107"/>
      <c r="K289" s="9"/>
      <c r="L289" s="9"/>
      <c r="M289" s="9"/>
      <c r="N289" s="9"/>
      <c r="O289" s="9"/>
    </row>
    <row r="290" spans="1:15" ht="11.1" customHeight="1">
      <c r="A290" s="8"/>
      <c r="B290" s="9"/>
      <c r="C290" s="9"/>
      <c r="D290" s="106" t="s">
        <v>4</v>
      </c>
      <c r="E290" s="106"/>
      <c r="F290" s="12">
        <v>2</v>
      </c>
      <c r="G290" s="9"/>
      <c r="H290" s="9"/>
      <c r="I290" s="107" t="s">
        <v>5</v>
      </c>
      <c r="J290" s="107"/>
      <c r="K290" s="108" t="s">
        <v>140</v>
      </c>
      <c r="L290" s="108"/>
      <c r="M290" s="108"/>
      <c r="N290" s="9"/>
      <c r="O290" s="9"/>
    </row>
    <row r="291" spans="1:15" ht="21.95" customHeight="1">
      <c r="A291" s="112" t="s">
        <v>6</v>
      </c>
      <c r="B291" s="114" t="s">
        <v>7</v>
      </c>
      <c r="C291" s="114" t="s">
        <v>8</v>
      </c>
      <c r="D291" s="112" t="s">
        <v>9</v>
      </c>
      <c r="E291" s="112"/>
      <c r="F291" s="112"/>
      <c r="G291" s="112" t="s">
        <v>10</v>
      </c>
      <c r="H291" s="112" t="s">
        <v>11</v>
      </c>
      <c r="I291" s="112"/>
      <c r="J291" s="112"/>
      <c r="K291" s="112"/>
      <c r="L291" s="112" t="s">
        <v>12</v>
      </c>
      <c r="M291" s="112"/>
      <c r="N291" s="112"/>
      <c r="O291" s="112"/>
    </row>
    <row r="292" spans="1:15" ht="34.5" customHeight="1">
      <c r="A292" s="112"/>
      <c r="B292" s="114"/>
      <c r="C292" s="114"/>
      <c r="D292" s="70" t="s">
        <v>13</v>
      </c>
      <c r="E292" s="70" t="s">
        <v>14</v>
      </c>
      <c r="F292" s="70" t="s">
        <v>15</v>
      </c>
      <c r="G292" s="112"/>
      <c r="H292" s="70" t="s">
        <v>16</v>
      </c>
      <c r="I292" s="70" t="s">
        <v>17</v>
      </c>
      <c r="J292" s="70" t="s">
        <v>18</v>
      </c>
      <c r="K292" s="70" t="s">
        <v>19</v>
      </c>
      <c r="L292" s="70" t="s">
        <v>20</v>
      </c>
      <c r="M292" s="70" t="s">
        <v>21</v>
      </c>
      <c r="N292" s="70" t="s">
        <v>22</v>
      </c>
      <c r="O292" s="70" t="s">
        <v>23</v>
      </c>
    </row>
    <row r="293" spans="1:15" ht="20.100000000000001" customHeight="1">
      <c r="A293" s="76">
        <v>1</v>
      </c>
      <c r="B293" s="96">
        <v>2</v>
      </c>
      <c r="C293" s="76">
        <v>3</v>
      </c>
      <c r="D293" s="76">
        <v>4</v>
      </c>
      <c r="E293" s="76">
        <v>5</v>
      </c>
      <c r="F293" s="76">
        <v>6</v>
      </c>
      <c r="G293" s="76">
        <v>7</v>
      </c>
      <c r="H293" s="76">
        <v>8</v>
      </c>
      <c r="I293" s="76">
        <v>9</v>
      </c>
      <c r="J293" s="76">
        <v>10</v>
      </c>
      <c r="K293" s="76">
        <v>11</v>
      </c>
      <c r="L293" s="76">
        <v>12</v>
      </c>
      <c r="M293" s="76">
        <v>13</v>
      </c>
      <c r="N293" s="76">
        <v>14</v>
      </c>
      <c r="O293" s="76">
        <v>15</v>
      </c>
    </row>
    <row r="294" spans="1:15" ht="20.100000000000001" customHeight="1">
      <c r="A294" s="111" t="s">
        <v>24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1:15" ht="20.100000000000001" customHeight="1">
      <c r="A295" s="6" t="s">
        <v>108</v>
      </c>
      <c r="B295" s="94" t="s">
        <v>109</v>
      </c>
      <c r="C295" s="5" t="s">
        <v>107</v>
      </c>
      <c r="D295" s="60">
        <v>29.1</v>
      </c>
      <c r="E295" s="60">
        <v>19.5</v>
      </c>
      <c r="F295" s="60">
        <v>45.8</v>
      </c>
      <c r="G295" s="60">
        <v>476</v>
      </c>
      <c r="H295" s="60">
        <v>0.1</v>
      </c>
      <c r="I295" s="60">
        <v>0.70000000000000018</v>
      </c>
      <c r="J295" s="60">
        <v>0.19999999999999929</v>
      </c>
      <c r="K295" s="60">
        <v>2.1999999999999997</v>
      </c>
      <c r="L295" s="60">
        <v>262</v>
      </c>
      <c r="M295" s="60">
        <v>379.00000000000006</v>
      </c>
      <c r="N295" s="60">
        <v>46</v>
      </c>
      <c r="O295" s="60">
        <v>2.19</v>
      </c>
    </row>
    <row r="296" spans="1:15" ht="20.100000000000001" customHeight="1">
      <c r="A296" s="6" t="s">
        <v>95</v>
      </c>
      <c r="B296" s="87" t="s">
        <v>49</v>
      </c>
      <c r="C296" s="5" t="s">
        <v>31</v>
      </c>
      <c r="D296" s="76">
        <v>1.5</v>
      </c>
      <c r="E296" s="6">
        <v>1.7</v>
      </c>
      <c r="F296" s="6">
        <v>17.399999999999999</v>
      </c>
      <c r="G296" s="6">
        <v>91.2</v>
      </c>
      <c r="H296" s="5">
        <v>0</v>
      </c>
      <c r="I296" s="5">
        <v>0.2</v>
      </c>
      <c r="J296" s="5">
        <v>0</v>
      </c>
      <c r="K296" s="5">
        <v>0</v>
      </c>
      <c r="L296" s="5">
        <v>56.2</v>
      </c>
      <c r="M296" s="5">
        <v>38.700000000000003</v>
      </c>
      <c r="N296" s="5">
        <v>9.1999999999999993</v>
      </c>
      <c r="O296" s="5">
        <v>0.5</v>
      </c>
    </row>
    <row r="297" spans="1:15" ht="20.100000000000001" customHeight="1">
      <c r="A297" s="5" t="s">
        <v>32</v>
      </c>
      <c r="B297" s="87" t="s">
        <v>51</v>
      </c>
      <c r="C297" s="6">
        <v>40</v>
      </c>
      <c r="D297" s="70">
        <v>3.16</v>
      </c>
      <c r="E297" s="5">
        <v>0.4</v>
      </c>
      <c r="F297" s="5">
        <v>19.3</v>
      </c>
      <c r="G297" s="5">
        <v>94.4</v>
      </c>
      <c r="H297" s="5">
        <v>7.0000000000000007E-2</v>
      </c>
      <c r="I297" s="5">
        <v>0</v>
      </c>
      <c r="J297" s="5">
        <v>0</v>
      </c>
      <c r="K297" s="5">
        <v>0.3</v>
      </c>
      <c r="L297" s="5">
        <v>9.1999999999999993</v>
      </c>
      <c r="M297" s="5">
        <v>34.799999999999997</v>
      </c>
      <c r="N297" s="5">
        <v>13.2</v>
      </c>
      <c r="O297" s="5">
        <v>0.8</v>
      </c>
    </row>
    <row r="298" spans="1:15" ht="20.100000000000001" customHeight="1">
      <c r="A298" s="111" t="s">
        <v>25</v>
      </c>
      <c r="B298" s="111"/>
      <c r="C298" s="111"/>
      <c r="D298" s="7">
        <f t="shared" ref="D298:O298" si="47">SUM(D295:D297)</f>
        <v>33.760000000000005</v>
      </c>
      <c r="E298" s="7">
        <f t="shared" si="47"/>
        <v>21.599999999999998</v>
      </c>
      <c r="F298" s="7">
        <f t="shared" si="47"/>
        <v>82.5</v>
      </c>
      <c r="G298" s="7">
        <f t="shared" si="47"/>
        <v>661.6</v>
      </c>
      <c r="H298" s="7">
        <f t="shared" si="47"/>
        <v>0.17</v>
      </c>
      <c r="I298" s="7">
        <f t="shared" si="47"/>
        <v>0.90000000000000013</v>
      </c>
      <c r="J298" s="7">
        <f t="shared" si="47"/>
        <v>0.19999999999999929</v>
      </c>
      <c r="K298" s="7">
        <f t="shared" si="47"/>
        <v>2.4999999999999996</v>
      </c>
      <c r="L298" s="7">
        <f t="shared" si="47"/>
        <v>327.39999999999998</v>
      </c>
      <c r="M298" s="7">
        <f t="shared" si="47"/>
        <v>452.50000000000006</v>
      </c>
      <c r="N298" s="7">
        <f t="shared" si="47"/>
        <v>68.400000000000006</v>
      </c>
      <c r="O298" s="7">
        <f t="shared" si="47"/>
        <v>3.49</v>
      </c>
    </row>
    <row r="299" spans="1:15" ht="20.100000000000001" customHeight="1">
      <c r="A299" s="111" t="s">
        <v>26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1:15" ht="20.100000000000001" customHeight="1">
      <c r="A300" s="5" t="s">
        <v>79</v>
      </c>
      <c r="B300" s="87" t="s">
        <v>125</v>
      </c>
      <c r="C300" s="5">
        <v>250</v>
      </c>
      <c r="D300" s="60">
        <v>3.63</v>
      </c>
      <c r="E300" s="60">
        <v>2.63</v>
      </c>
      <c r="F300" s="60">
        <v>22.5</v>
      </c>
      <c r="G300" s="60">
        <v>134.1</v>
      </c>
      <c r="H300" s="60">
        <v>0.04</v>
      </c>
      <c r="I300" s="60">
        <v>6.8</v>
      </c>
      <c r="J300" s="60">
        <v>0</v>
      </c>
      <c r="K300" s="60">
        <v>3.2500000000000004</v>
      </c>
      <c r="L300" s="60">
        <v>13.74</v>
      </c>
      <c r="M300" s="60">
        <v>28.79</v>
      </c>
      <c r="N300" s="60">
        <v>9.2500000000000018</v>
      </c>
      <c r="O300" s="60">
        <v>0.38</v>
      </c>
    </row>
    <row r="301" spans="1:15" ht="20.100000000000001" customHeight="1">
      <c r="A301" s="6" t="s">
        <v>122</v>
      </c>
      <c r="B301" s="87" t="s">
        <v>111</v>
      </c>
      <c r="C301" s="5" t="s">
        <v>163</v>
      </c>
      <c r="D301" s="76">
        <v>17.5</v>
      </c>
      <c r="E301" s="6">
        <v>12.4</v>
      </c>
      <c r="F301" s="6">
        <v>27</v>
      </c>
      <c r="G301" s="6">
        <v>194</v>
      </c>
      <c r="H301" s="6">
        <v>0.1</v>
      </c>
      <c r="I301" s="6">
        <v>4.5999999999999996</v>
      </c>
      <c r="J301" s="5">
        <v>0.1</v>
      </c>
      <c r="K301" s="5">
        <v>0.2</v>
      </c>
      <c r="L301" s="6">
        <v>24.5</v>
      </c>
      <c r="M301" s="6">
        <v>18.3</v>
      </c>
      <c r="N301" s="6">
        <v>13.3</v>
      </c>
      <c r="O301" s="6">
        <v>0.9</v>
      </c>
    </row>
    <row r="302" spans="1:15" ht="20.100000000000001" customHeight="1">
      <c r="A302" s="6" t="s">
        <v>91</v>
      </c>
      <c r="B302" s="87" t="s">
        <v>41</v>
      </c>
      <c r="C302" s="5" t="s">
        <v>165</v>
      </c>
      <c r="D302" s="76">
        <v>4.08</v>
      </c>
      <c r="E302" s="6">
        <v>9.9600000000000009</v>
      </c>
      <c r="F302" s="6">
        <v>26.879999999999995</v>
      </c>
      <c r="G302" s="6">
        <v>180.66</v>
      </c>
      <c r="H302" s="5">
        <v>3.5999999999999997E-2</v>
      </c>
      <c r="I302" s="5">
        <v>0</v>
      </c>
      <c r="J302" s="5">
        <v>0.12000000000000001</v>
      </c>
      <c r="K302" s="5">
        <v>0.48000000000000004</v>
      </c>
      <c r="L302" s="6">
        <v>4.8000000000000007</v>
      </c>
      <c r="M302" s="6">
        <v>87.84</v>
      </c>
      <c r="N302" s="6">
        <v>27.36</v>
      </c>
      <c r="O302" s="6">
        <v>0.83999999999999986</v>
      </c>
    </row>
    <row r="303" spans="1:15" ht="20.100000000000001" customHeight="1">
      <c r="A303" s="6" t="s">
        <v>89</v>
      </c>
      <c r="B303" s="86" t="s">
        <v>38</v>
      </c>
      <c r="C303" s="5">
        <v>200</v>
      </c>
      <c r="D303" s="76">
        <v>0.6</v>
      </c>
      <c r="E303" s="5">
        <v>0.1</v>
      </c>
      <c r="F303" s="6">
        <v>45.7</v>
      </c>
      <c r="G303" s="6">
        <v>176</v>
      </c>
      <c r="H303" s="5">
        <v>1.1000000000000001</v>
      </c>
      <c r="I303" s="5">
        <v>0</v>
      </c>
      <c r="J303" s="5">
        <v>35.6</v>
      </c>
      <c r="K303" s="5">
        <v>6.5</v>
      </c>
      <c r="L303" s="5">
        <v>151.19999999999999</v>
      </c>
      <c r="M303" s="5">
        <v>327.60000000000002</v>
      </c>
      <c r="N303" s="5">
        <v>25.2</v>
      </c>
      <c r="O303" s="5">
        <v>3.6</v>
      </c>
    </row>
    <row r="304" spans="1:15" ht="20.100000000000001" customHeight="1">
      <c r="A304" s="5" t="s">
        <v>32</v>
      </c>
      <c r="B304" s="86" t="s">
        <v>39</v>
      </c>
      <c r="C304" s="6">
        <v>40</v>
      </c>
      <c r="D304" s="76">
        <v>2.6</v>
      </c>
      <c r="E304" s="6">
        <v>0.5</v>
      </c>
      <c r="F304" s="6">
        <v>15.8</v>
      </c>
      <c r="G304" s="6">
        <v>78.239999999999995</v>
      </c>
      <c r="H304" s="6">
        <v>0.1</v>
      </c>
      <c r="I304" s="5">
        <v>0</v>
      </c>
      <c r="J304" s="5">
        <v>0</v>
      </c>
      <c r="K304" s="5">
        <v>1.6</v>
      </c>
      <c r="L304" s="6">
        <v>11.6</v>
      </c>
      <c r="M304" s="6">
        <v>13.4</v>
      </c>
      <c r="N304" s="6">
        <v>55.8</v>
      </c>
      <c r="O304" s="6">
        <v>3.2</v>
      </c>
    </row>
    <row r="305" spans="1:15" ht="20.100000000000001" customHeight="1">
      <c r="A305" s="111" t="s">
        <v>27</v>
      </c>
      <c r="B305" s="111"/>
      <c r="C305" s="111"/>
      <c r="D305" s="7">
        <f t="shared" ref="D305:O305" si="48">SUM(D300:D304)</f>
        <v>28.410000000000004</v>
      </c>
      <c r="E305" s="7">
        <f t="shared" si="48"/>
        <v>25.590000000000003</v>
      </c>
      <c r="F305" s="7">
        <f t="shared" si="48"/>
        <v>137.88</v>
      </c>
      <c r="G305" s="7">
        <f t="shared" si="48"/>
        <v>763</v>
      </c>
      <c r="H305" s="7">
        <f t="shared" si="48"/>
        <v>1.3760000000000001</v>
      </c>
      <c r="I305" s="7">
        <f t="shared" si="48"/>
        <v>11.399999999999999</v>
      </c>
      <c r="J305" s="7">
        <f t="shared" si="48"/>
        <v>35.82</v>
      </c>
      <c r="K305" s="7">
        <f t="shared" si="48"/>
        <v>12.03</v>
      </c>
      <c r="L305" s="7">
        <f t="shared" si="48"/>
        <v>205.84</v>
      </c>
      <c r="M305" s="7">
        <f t="shared" si="48"/>
        <v>475.93</v>
      </c>
      <c r="N305" s="7">
        <f t="shared" si="48"/>
        <v>130.91</v>
      </c>
      <c r="O305" s="7">
        <f t="shared" si="48"/>
        <v>8.9200000000000017</v>
      </c>
    </row>
    <row r="306" spans="1:15" ht="20.100000000000001" customHeight="1">
      <c r="A306" s="111" t="s">
        <v>54</v>
      </c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1:15" ht="20.100000000000001" customHeight="1">
      <c r="A307" s="5" t="s">
        <v>32</v>
      </c>
      <c r="B307" s="86" t="s">
        <v>114</v>
      </c>
      <c r="C307" s="6">
        <v>30</v>
      </c>
      <c r="D307" s="76">
        <v>1.1299999999999999</v>
      </c>
      <c r="E307" s="6">
        <v>1.47</v>
      </c>
      <c r="F307" s="6">
        <v>11.16</v>
      </c>
      <c r="G307" s="6">
        <v>62.5</v>
      </c>
      <c r="H307" s="6">
        <v>0</v>
      </c>
      <c r="I307" s="6">
        <v>45</v>
      </c>
      <c r="J307" s="6">
        <v>0</v>
      </c>
      <c r="K307" s="5">
        <v>0.2</v>
      </c>
      <c r="L307" s="6">
        <v>0.53</v>
      </c>
      <c r="M307" s="6">
        <v>4.3</v>
      </c>
      <c r="N307" s="6">
        <v>13.5</v>
      </c>
      <c r="O307" s="6">
        <v>0.2</v>
      </c>
    </row>
    <row r="308" spans="1:15" ht="20.100000000000001" customHeight="1">
      <c r="A308" s="6" t="s">
        <v>90</v>
      </c>
      <c r="B308" s="87" t="s">
        <v>46</v>
      </c>
      <c r="C308" s="6">
        <v>200</v>
      </c>
      <c r="D308" s="76">
        <v>0</v>
      </c>
      <c r="E308" s="6">
        <v>0</v>
      </c>
      <c r="F308" s="6">
        <v>15</v>
      </c>
      <c r="G308" s="6">
        <v>60</v>
      </c>
      <c r="H308" s="6">
        <v>0</v>
      </c>
      <c r="I308" s="6">
        <v>0</v>
      </c>
      <c r="J308" s="6">
        <v>0</v>
      </c>
      <c r="K308" s="5">
        <v>0</v>
      </c>
      <c r="L308" s="6">
        <v>5</v>
      </c>
      <c r="M308" s="6">
        <v>8</v>
      </c>
      <c r="N308" s="6">
        <v>4</v>
      </c>
      <c r="O308" s="6">
        <v>1</v>
      </c>
    </row>
    <row r="309" spans="1:15" ht="20.100000000000001" customHeight="1">
      <c r="A309" s="111" t="s">
        <v>56</v>
      </c>
      <c r="B309" s="111"/>
      <c r="C309" s="111"/>
      <c r="D309" s="76">
        <f t="shared" ref="D309:O309" si="49">D308+D318</f>
        <v>3.6</v>
      </c>
      <c r="E309" s="76">
        <f t="shared" si="49"/>
        <v>3</v>
      </c>
      <c r="F309" s="76">
        <f t="shared" si="49"/>
        <v>42.2</v>
      </c>
      <c r="G309" s="76">
        <f t="shared" si="49"/>
        <v>212</v>
      </c>
      <c r="H309" s="76">
        <f t="shared" si="49"/>
        <v>7.0000000000000007E-2</v>
      </c>
      <c r="I309" s="76">
        <f t="shared" si="49"/>
        <v>0</v>
      </c>
      <c r="J309" s="76">
        <f t="shared" si="49"/>
        <v>0.02</v>
      </c>
      <c r="K309" s="76">
        <f t="shared" si="49"/>
        <v>0.5</v>
      </c>
      <c r="L309" s="76">
        <f t="shared" si="49"/>
        <v>14</v>
      </c>
      <c r="M309" s="76">
        <f t="shared" si="49"/>
        <v>13.5</v>
      </c>
      <c r="N309" s="76">
        <f t="shared" si="49"/>
        <v>36</v>
      </c>
      <c r="O309" s="76">
        <f t="shared" si="49"/>
        <v>1.4</v>
      </c>
    </row>
    <row r="310" spans="1:15" ht="20.100000000000001" customHeight="1">
      <c r="A310" s="44" t="s">
        <v>55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6"/>
    </row>
    <row r="311" spans="1:15" ht="20.100000000000001" customHeight="1">
      <c r="A311" s="6" t="s">
        <v>94</v>
      </c>
      <c r="B311" s="87" t="s">
        <v>62</v>
      </c>
      <c r="C311" s="5" t="s">
        <v>164</v>
      </c>
      <c r="D311" s="76">
        <v>19.650000000000002</v>
      </c>
      <c r="E311" s="6">
        <v>24.75</v>
      </c>
      <c r="F311" s="6">
        <v>5.4</v>
      </c>
      <c r="G311" s="6">
        <v>322.5</v>
      </c>
      <c r="H311" s="6">
        <v>0.1</v>
      </c>
      <c r="I311" s="6">
        <v>11</v>
      </c>
      <c r="J311" s="5">
        <v>0.1</v>
      </c>
      <c r="K311" s="5">
        <v>1.7</v>
      </c>
      <c r="L311" s="6">
        <v>27.3</v>
      </c>
      <c r="M311" s="6">
        <v>82.5</v>
      </c>
      <c r="N311" s="6">
        <v>21.3</v>
      </c>
      <c r="O311" s="6">
        <v>1.1000000000000001</v>
      </c>
    </row>
    <row r="312" spans="1:15" ht="20.100000000000001" customHeight="1">
      <c r="A312" s="6" t="s">
        <v>76</v>
      </c>
      <c r="B312" s="87" t="s">
        <v>116</v>
      </c>
      <c r="C312" s="5" t="s">
        <v>165</v>
      </c>
      <c r="D312" s="76">
        <v>4.32</v>
      </c>
      <c r="E312" s="6">
        <v>5.76</v>
      </c>
      <c r="F312" s="6">
        <v>44.52</v>
      </c>
      <c r="G312" s="6">
        <v>220.56</v>
      </c>
      <c r="H312" s="6">
        <v>0</v>
      </c>
      <c r="I312" s="6">
        <v>0</v>
      </c>
      <c r="J312" s="6">
        <v>5.3999999999999995</v>
      </c>
      <c r="K312" s="6">
        <v>1.5599999999999998</v>
      </c>
      <c r="L312" s="6">
        <v>46.679999999999993</v>
      </c>
      <c r="M312" s="6">
        <v>206.4</v>
      </c>
      <c r="N312" s="6">
        <v>20.88</v>
      </c>
      <c r="O312" s="6">
        <v>0.36</v>
      </c>
    </row>
    <row r="313" spans="1:15" ht="20.100000000000001" customHeight="1">
      <c r="A313" s="6" t="s">
        <v>74</v>
      </c>
      <c r="B313" s="86" t="s">
        <v>42</v>
      </c>
      <c r="C313" s="5" t="s">
        <v>36</v>
      </c>
      <c r="D313" s="76">
        <v>0.3</v>
      </c>
      <c r="E313" s="6">
        <v>0</v>
      </c>
      <c r="F313" s="6">
        <v>15.2</v>
      </c>
      <c r="G313" s="33">
        <v>61</v>
      </c>
      <c r="H313" s="6">
        <v>0</v>
      </c>
      <c r="I313" s="6">
        <v>3</v>
      </c>
      <c r="J313" s="6">
        <v>0</v>
      </c>
      <c r="K313" s="5">
        <v>0</v>
      </c>
      <c r="L313" s="6">
        <v>7.4</v>
      </c>
      <c r="M313" s="6">
        <v>9</v>
      </c>
      <c r="N313" s="6">
        <v>5</v>
      </c>
      <c r="O313" s="6">
        <v>0.1</v>
      </c>
    </row>
    <row r="314" spans="1:15" ht="20.100000000000001" customHeight="1">
      <c r="A314" s="5" t="s">
        <v>32</v>
      </c>
      <c r="B314" s="86" t="s">
        <v>69</v>
      </c>
      <c r="C314" s="6">
        <v>100</v>
      </c>
      <c r="D314" s="70">
        <v>0.4</v>
      </c>
      <c r="E314" s="5">
        <v>0.4</v>
      </c>
      <c r="F314" s="5">
        <v>9.8000000000000007</v>
      </c>
      <c r="G314" s="5">
        <v>47</v>
      </c>
      <c r="H314" s="6">
        <v>0</v>
      </c>
      <c r="I314" s="5">
        <v>10</v>
      </c>
      <c r="J314" s="5">
        <v>0</v>
      </c>
      <c r="K314" s="5">
        <v>0.6</v>
      </c>
      <c r="L314" s="5">
        <v>16</v>
      </c>
      <c r="M314" s="5">
        <v>11</v>
      </c>
      <c r="N314" s="5">
        <v>8</v>
      </c>
      <c r="O314" s="5">
        <v>2.2000000000000002</v>
      </c>
    </row>
    <row r="315" spans="1:15" ht="20.100000000000001" customHeight="1">
      <c r="A315" s="5" t="s">
        <v>32</v>
      </c>
      <c r="B315" s="86" t="s">
        <v>39</v>
      </c>
      <c r="C315" s="6">
        <v>40</v>
      </c>
      <c r="D315" s="76">
        <v>2.6</v>
      </c>
      <c r="E315" s="6">
        <v>0.5</v>
      </c>
      <c r="F315" s="6">
        <v>15.8</v>
      </c>
      <c r="G315" s="6">
        <v>78.239999999999995</v>
      </c>
      <c r="H315" s="6">
        <v>0.1</v>
      </c>
      <c r="I315" s="5">
        <v>0</v>
      </c>
      <c r="J315" s="5">
        <v>0</v>
      </c>
      <c r="K315" s="5">
        <v>1.6</v>
      </c>
      <c r="L315" s="6">
        <v>11.6</v>
      </c>
      <c r="M315" s="6">
        <v>13.4</v>
      </c>
      <c r="N315" s="6">
        <v>55.8</v>
      </c>
      <c r="O315" s="6">
        <v>3.2</v>
      </c>
    </row>
    <row r="316" spans="1:15" ht="20.100000000000001" customHeight="1">
      <c r="A316" s="44" t="s">
        <v>57</v>
      </c>
      <c r="B316" s="45"/>
      <c r="C316" s="46"/>
      <c r="D316" s="76">
        <f>SUM(D311:D315)</f>
        <v>27.270000000000003</v>
      </c>
      <c r="E316" s="76">
        <f t="shared" ref="E316:O316" si="50">SUM(E311:E315)</f>
        <v>31.409999999999997</v>
      </c>
      <c r="F316" s="76">
        <f t="shared" si="50"/>
        <v>90.72</v>
      </c>
      <c r="G316" s="76">
        <f t="shared" si="50"/>
        <v>729.3</v>
      </c>
      <c r="H316" s="76">
        <f t="shared" si="50"/>
        <v>0.2</v>
      </c>
      <c r="I316" s="76">
        <f t="shared" si="50"/>
        <v>24</v>
      </c>
      <c r="J316" s="76">
        <f t="shared" si="50"/>
        <v>5.4999999999999991</v>
      </c>
      <c r="K316" s="76">
        <f t="shared" si="50"/>
        <v>5.46</v>
      </c>
      <c r="L316" s="76">
        <f t="shared" si="50"/>
        <v>108.97999999999999</v>
      </c>
      <c r="M316" s="76">
        <f t="shared" si="50"/>
        <v>322.29999999999995</v>
      </c>
      <c r="N316" s="76">
        <f t="shared" si="50"/>
        <v>110.97999999999999</v>
      </c>
      <c r="O316" s="76">
        <f t="shared" si="50"/>
        <v>6.9600000000000009</v>
      </c>
    </row>
    <row r="317" spans="1:15" ht="20.100000000000001" customHeight="1">
      <c r="A317" s="44" t="s">
        <v>58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6"/>
    </row>
    <row r="318" spans="1:15" ht="20.100000000000001" customHeight="1">
      <c r="A318" s="6" t="s">
        <v>144</v>
      </c>
      <c r="B318" s="87" t="s">
        <v>61</v>
      </c>
      <c r="C318" s="5">
        <v>50</v>
      </c>
      <c r="D318" s="76">
        <v>3.6</v>
      </c>
      <c r="E318" s="6">
        <v>3</v>
      </c>
      <c r="F318" s="6">
        <v>27.2</v>
      </c>
      <c r="G318" s="6">
        <v>152</v>
      </c>
      <c r="H318" s="6">
        <v>7.0000000000000007E-2</v>
      </c>
      <c r="I318" s="5">
        <v>0</v>
      </c>
      <c r="J318" s="6">
        <v>0.02</v>
      </c>
      <c r="K318" s="5">
        <v>0.5</v>
      </c>
      <c r="L318" s="6">
        <v>9</v>
      </c>
      <c r="M318" s="6">
        <v>5.5</v>
      </c>
      <c r="N318" s="6">
        <v>32</v>
      </c>
      <c r="O318" s="6">
        <v>0.4</v>
      </c>
    </row>
    <row r="319" spans="1:15" ht="20.100000000000001" customHeight="1">
      <c r="A319" s="6" t="s">
        <v>80</v>
      </c>
      <c r="B319" s="87" t="s">
        <v>129</v>
      </c>
      <c r="C319" s="5">
        <v>200</v>
      </c>
      <c r="D319" s="76">
        <v>6.1</v>
      </c>
      <c r="E319" s="6">
        <v>5.3</v>
      </c>
      <c r="F319" s="6">
        <v>10.1</v>
      </c>
      <c r="G319" s="6">
        <v>113</v>
      </c>
      <c r="H319" s="6">
        <v>0</v>
      </c>
      <c r="I319" s="6">
        <v>1</v>
      </c>
      <c r="J319" s="6">
        <v>0.04</v>
      </c>
      <c r="K319" s="5">
        <v>0</v>
      </c>
      <c r="L319" s="6">
        <v>290</v>
      </c>
      <c r="M319" s="6">
        <v>950</v>
      </c>
      <c r="N319" s="6">
        <v>140</v>
      </c>
      <c r="O319" s="5">
        <v>0</v>
      </c>
    </row>
    <row r="320" spans="1:15" ht="20.100000000000001" customHeight="1">
      <c r="A320" s="110" t="s">
        <v>59</v>
      </c>
      <c r="B320" s="110"/>
      <c r="C320" s="110"/>
      <c r="D320" s="76">
        <f t="shared" ref="D320:O320" si="51">D319+D307</f>
        <v>7.2299999999999995</v>
      </c>
      <c r="E320" s="76">
        <f t="shared" si="51"/>
        <v>6.77</v>
      </c>
      <c r="F320" s="76">
        <f t="shared" si="51"/>
        <v>21.259999999999998</v>
      </c>
      <c r="G320" s="76">
        <f t="shared" si="51"/>
        <v>175.5</v>
      </c>
      <c r="H320" s="76">
        <f t="shared" si="51"/>
        <v>0</v>
      </c>
      <c r="I320" s="76">
        <f t="shared" si="51"/>
        <v>46</v>
      </c>
      <c r="J320" s="76">
        <f t="shared" si="51"/>
        <v>0.04</v>
      </c>
      <c r="K320" s="76">
        <f t="shared" si="51"/>
        <v>0.2</v>
      </c>
      <c r="L320" s="76">
        <f t="shared" si="51"/>
        <v>290.52999999999997</v>
      </c>
      <c r="M320" s="76">
        <f t="shared" si="51"/>
        <v>954.3</v>
      </c>
      <c r="N320" s="76">
        <f t="shared" si="51"/>
        <v>153.5</v>
      </c>
      <c r="O320" s="76">
        <f t="shared" si="51"/>
        <v>0.2</v>
      </c>
    </row>
    <row r="321" spans="1:15" ht="20.100000000000001" customHeight="1">
      <c r="A321" s="113" t="s">
        <v>28</v>
      </c>
      <c r="B321" s="113"/>
      <c r="C321" s="113"/>
      <c r="D321" s="26">
        <f t="shared" ref="D321:O321" si="52">D320+D316+D309+D305+D298</f>
        <v>100.27000000000001</v>
      </c>
      <c r="E321" s="71">
        <f t="shared" si="52"/>
        <v>88.36999999999999</v>
      </c>
      <c r="F321" s="71">
        <f t="shared" si="52"/>
        <v>374.56</v>
      </c>
      <c r="G321" s="71">
        <f t="shared" si="52"/>
        <v>2541.4</v>
      </c>
      <c r="H321" s="71">
        <f t="shared" si="52"/>
        <v>1.8160000000000001</v>
      </c>
      <c r="I321" s="71">
        <f t="shared" si="52"/>
        <v>82.300000000000011</v>
      </c>
      <c r="J321" s="71">
        <f t="shared" si="52"/>
        <v>41.58</v>
      </c>
      <c r="K321" s="71">
        <f t="shared" si="52"/>
        <v>20.689999999999998</v>
      </c>
      <c r="L321" s="71">
        <f t="shared" si="52"/>
        <v>946.75</v>
      </c>
      <c r="M321" s="71">
        <f t="shared" si="52"/>
        <v>2218.5300000000002</v>
      </c>
      <c r="N321" s="71">
        <f t="shared" si="52"/>
        <v>499.78999999999996</v>
      </c>
      <c r="O321" s="71">
        <f t="shared" si="52"/>
        <v>20.970000000000006</v>
      </c>
    </row>
    <row r="322" spans="1:15" ht="34.5" customHeight="1">
      <c r="A322" s="104" t="s">
        <v>0</v>
      </c>
      <c r="B322" s="104"/>
      <c r="C322" s="104"/>
      <c r="D322" s="104"/>
      <c r="E322" s="104"/>
      <c r="F322" s="104"/>
      <c r="G322" s="105" t="s">
        <v>71</v>
      </c>
      <c r="H322" s="105"/>
      <c r="I322" s="105"/>
      <c r="J322" s="105"/>
      <c r="K322" s="105"/>
      <c r="L322" s="105"/>
      <c r="M322" s="105"/>
      <c r="N322" s="105"/>
      <c r="O322" s="105"/>
    </row>
    <row r="323" spans="1:15" ht="72" customHeight="1">
      <c r="A323" s="109" t="s">
        <v>143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1:15" ht="11.1" customHeight="1">
      <c r="A324" s="16"/>
      <c r="B324" s="17"/>
      <c r="C324" s="17"/>
      <c r="D324" s="18"/>
      <c r="E324" s="19"/>
      <c r="F324" s="19"/>
      <c r="G324" s="20"/>
      <c r="H324" s="19"/>
      <c r="I324" s="19"/>
      <c r="J324" s="19"/>
      <c r="K324" s="19"/>
      <c r="L324" s="19"/>
      <c r="M324" s="19"/>
      <c r="N324" s="19"/>
      <c r="O324" s="19"/>
    </row>
    <row r="325" spans="1:15" ht="11.1" customHeight="1">
      <c r="A325" s="10" t="s">
        <v>137</v>
      </c>
      <c r="B325" s="11"/>
      <c r="C325" s="9"/>
      <c r="D325" s="106" t="s">
        <v>1</v>
      </c>
      <c r="E325" s="106"/>
      <c r="F325" s="9" t="s">
        <v>33</v>
      </c>
      <c r="G325" s="9"/>
      <c r="H325" s="9"/>
      <c r="I325" s="107" t="s">
        <v>3</v>
      </c>
      <c r="J325" s="107"/>
      <c r="K325" s="9"/>
      <c r="L325" s="9"/>
      <c r="M325" s="9"/>
      <c r="N325" s="9"/>
      <c r="O325" s="9"/>
    </row>
    <row r="326" spans="1:15" ht="15" customHeight="1">
      <c r="A326" s="8"/>
      <c r="B326" s="9"/>
      <c r="C326" s="9"/>
      <c r="D326" s="106" t="s">
        <v>4</v>
      </c>
      <c r="E326" s="106"/>
      <c r="F326" s="12">
        <v>2</v>
      </c>
      <c r="G326" s="9"/>
      <c r="H326" s="9"/>
      <c r="I326" s="107" t="s">
        <v>5</v>
      </c>
      <c r="J326" s="107"/>
      <c r="K326" s="116" t="s">
        <v>140</v>
      </c>
      <c r="L326" s="116"/>
      <c r="M326" s="116"/>
      <c r="N326" s="9"/>
      <c r="O326" s="9"/>
    </row>
    <row r="327" spans="1:15" ht="29.25" customHeight="1">
      <c r="A327" s="117" t="s">
        <v>6</v>
      </c>
      <c r="B327" s="119" t="s">
        <v>7</v>
      </c>
      <c r="C327" s="119" t="s">
        <v>8</v>
      </c>
      <c r="D327" s="121" t="s">
        <v>9</v>
      </c>
      <c r="E327" s="121"/>
      <c r="F327" s="121"/>
      <c r="G327" s="122" t="s">
        <v>10</v>
      </c>
      <c r="H327" s="121" t="s">
        <v>11</v>
      </c>
      <c r="I327" s="121"/>
      <c r="J327" s="121"/>
      <c r="K327" s="121"/>
      <c r="L327" s="126" t="s">
        <v>12</v>
      </c>
      <c r="M327" s="126"/>
      <c r="N327" s="126"/>
      <c r="O327" s="126"/>
    </row>
    <row r="328" spans="1:15" ht="32.25" customHeight="1">
      <c r="A328" s="118"/>
      <c r="B328" s="120"/>
      <c r="C328" s="120"/>
      <c r="D328" s="72" t="s">
        <v>13</v>
      </c>
      <c r="E328" s="72" t="s">
        <v>14</v>
      </c>
      <c r="F328" s="72" t="s">
        <v>15</v>
      </c>
      <c r="G328" s="123"/>
      <c r="H328" s="72" t="s">
        <v>16</v>
      </c>
      <c r="I328" s="72" t="s">
        <v>17</v>
      </c>
      <c r="J328" s="72" t="s">
        <v>18</v>
      </c>
      <c r="K328" s="72" t="s">
        <v>19</v>
      </c>
      <c r="L328" s="72" t="s">
        <v>20</v>
      </c>
      <c r="M328" s="72" t="s">
        <v>21</v>
      </c>
      <c r="N328" s="72" t="s">
        <v>22</v>
      </c>
      <c r="O328" s="73" t="s">
        <v>23</v>
      </c>
    </row>
    <row r="329" spans="1:15" ht="20.100000000000001" customHeight="1">
      <c r="A329" s="78">
        <v>1</v>
      </c>
      <c r="B329" s="97">
        <v>2</v>
      </c>
      <c r="C329" s="78">
        <v>3</v>
      </c>
      <c r="D329" s="78">
        <v>4</v>
      </c>
      <c r="E329" s="78">
        <v>5</v>
      </c>
      <c r="F329" s="78">
        <v>6</v>
      </c>
      <c r="G329" s="78">
        <v>7</v>
      </c>
      <c r="H329" s="78">
        <v>8</v>
      </c>
      <c r="I329" s="78">
        <v>9</v>
      </c>
      <c r="J329" s="78">
        <v>10</v>
      </c>
      <c r="K329" s="78">
        <v>11</v>
      </c>
      <c r="L329" s="78">
        <v>12</v>
      </c>
      <c r="M329" s="78">
        <v>13</v>
      </c>
      <c r="N329" s="78">
        <v>14</v>
      </c>
      <c r="O329" s="34">
        <v>15</v>
      </c>
    </row>
    <row r="330" spans="1:15" ht="20.100000000000001" customHeight="1">
      <c r="A330" s="125" t="s">
        <v>24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1:15" ht="20.100000000000001" customHeight="1">
      <c r="A331" s="25" t="s">
        <v>100</v>
      </c>
      <c r="B331" s="95" t="s">
        <v>48</v>
      </c>
      <c r="C331" s="5" t="s">
        <v>36</v>
      </c>
      <c r="D331" s="76">
        <v>8.6999999999999993</v>
      </c>
      <c r="E331" s="6">
        <v>8.1999999999999993</v>
      </c>
      <c r="F331" s="6">
        <v>34.5</v>
      </c>
      <c r="G331" s="6">
        <v>290.74</v>
      </c>
      <c r="H331" s="6">
        <v>0.2</v>
      </c>
      <c r="I331" s="5">
        <v>1.3</v>
      </c>
      <c r="J331" s="6">
        <v>0</v>
      </c>
      <c r="K331" s="5">
        <v>0.2</v>
      </c>
      <c r="L331" s="6">
        <v>136.19999999999999</v>
      </c>
      <c r="M331" s="6">
        <v>184.3</v>
      </c>
      <c r="N331" s="6">
        <v>47.6</v>
      </c>
      <c r="O331" s="6">
        <v>2</v>
      </c>
    </row>
    <row r="332" spans="1:15" ht="20.100000000000001" customHeight="1">
      <c r="A332" s="6" t="s">
        <v>90</v>
      </c>
      <c r="B332" s="87" t="s">
        <v>46</v>
      </c>
      <c r="C332" s="6">
        <v>200</v>
      </c>
      <c r="D332" s="76">
        <v>0</v>
      </c>
      <c r="E332" s="6">
        <v>0</v>
      </c>
      <c r="F332" s="6">
        <v>15</v>
      </c>
      <c r="G332" s="6">
        <v>60</v>
      </c>
      <c r="H332" s="6">
        <v>0</v>
      </c>
      <c r="I332" s="6">
        <v>0</v>
      </c>
      <c r="J332" s="6">
        <v>0</v>
      </c>
      <c r="K332" s="5">
        <v>0</v>
      </c>
      <c r="L332" s="6">
        <v>5</v>
      </c>
      <c r="M332" s="6">
        <v>8</v>
      </c>
      <c r="N332" s="6">
        <v>4</v>
      </c>
      <c r="O332" s="6">
        <v>1</v>
      </c>
    </row>
    <row r="333" spans="1:15" ht="20.100000000000001" customHeight="1">
      <c r="A333" s="5" t="s">
        <v>32</v>
      </c>
      <c r="B333" s="87" t="s">
        <v>51</v>
      </c>
      <c r="C333" s="6">
        <v>40</v>
      </c>
      <c r="D333" s="70">
        <v>3.16</v>
      </c>
      <c r="E333" s="5">
        <v>0.4</v>
      </c>
      <c r="F333" s="5">
        <v>19.3</v>
      </c>
      <c r="G333" s="5">
        <v>94.4</v>
      </c>
      <c r="H333" s="5">
        <v>7.0000000000000007E-2</v>
      </c>
      <c r="I333" s="5">
        <v>0</v>
      </c>
      <c r="J333" s="5">
        <v>0</v>
      </c>
      <c r="K333" s="5">
        <v>0.3</v>
      </c>
      <c r="L333" s="5">
        <v>9.1999999999999993</v>
      </c>
      <c r="M333" s="5">
        <v>34.799999999999997</v>
      </c>
      <c r="N333" s="5">
        <v>13.2</v>
      </c>
      <c r="O333" s="5">
        <v>0.8</v>
      </c>
    </row>
    <row r="334" spans="1:15" ht="20.100000000000001" customHeight="1">
      <c r="A334" s="111" t="s">
        <v>25</v>
      </c>
      <c r="B334" s="111"/>
      <c r="C334" s="111"/>
      <c r="D334" s="76">
        <f t="shared" ref="D334:O334" si="53">SUM(D331:D333)</f>
        <v>11.86</v>
      </c>
      <c r="E334" s="76">
        <f t="shared" si="53"/>
        <v>8.6</v>
      </c>
      <c r="F334" s="76">
        <f t="shared" si="53"/>
        <v>68.8</v>
      </c>
      <c r="G334" s="76">
        <f t="shared" si="53"/>
        <v>445.14</v>
      </c>
      <c r="H334" s="76">
        <f t="shared" si="53"/>
        <v>0.27</v>
      </c>
      <c r="I334" s="76">
        <f t="shared" si="53"/>
        <v>1.3</v>
      </c>
      <c r="J334" s="76">
        <f t="shared" si="53"/>
        <v>0</v>
      </c>
      <c r="K334" s="76">
        <f t="shared" si="53"/>
        <v>0.5</v>
      </c>
      <c r="L334" s="76">
        <f t="shared" si="53"/>
        <v>150.39999999999998</v>
      </c>
      <c r="M334" s="76">
        <f t="shared" si="53"/>
        <v>227.10000000000002</v>
      </c>
      <c r="N334" s="76">
        <f t="shared" si="53"/>
        <v>64.8</v>
      </c>
      <c r="O334" s="76">
        <f t="shared" si="53"/>
        <v>3.8</v>
      </c>
    </row>
    <row r="335" spans="1:15" ht="20.100000000000001" customHeight="1">
      <c r="A335" s="111" t="s">
        <v>26</v>
      </c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1:15" ht="20.100000000000001" customHeight="1">
      <c r="A336" s="5" t="s">
        <v>99</v>
      </c>
      <c r="B336" s="86" t="s">
        <v>43</v>
      </c>
      <c r="C336" s="5" t="s">
        <v>141</v>
      </c>
      <c r="D336" s="5">
        <v>6.7</v>
      </c>
      <c r="E336" s="5">
        <v>6</v>
      </c>
      <c r="F336" s="5">
        <v>17.2</v>
      </c>
      <c r="G336" s="5">
        <v>149.33000000000001</v>
      </c>
      <c r="H336" s="6">
        <v>0.1</v>
      </c>
      <c r="I336" s="6">
        <v>7.9</v>
      </c>
      <c r="J336" s="5">
        <v>0.2</v>
      </c>
      <c r="K336" s="5">
        <v>0.3</v>
      </c>
      <c r="L336" s="6">
        <v>35.200000000000003</v>
      </c>
      <c r="M336" s="6">
        <v>89.6</v>
      </c>
      <c r="N336" s="6">
        <v>28.6</v>
      </c>
      <c r="O336" s="6">
        <v>1.2</v>
      </c>
    </row>
    <row r="337" spans="1:15" ht="20.100000000000001" customHeight="1">
      <c r="A337" s="6" t="s">
        <v>133</v>
      </c>
      <c r="B337" s="87" t="s">
        <v>134</v>
      </c>
      <c r="C337" s="6" t="s">
        <v>163</v>
      </c>
      <c r="D337" s="76">
        <v>17.3</v>
      </c>
      <c r="E337" s="6">
        <v>9.1</v>
      </c>
      <c r="F337" s="6">
        <v>17.5</v>
      </c>
      <c r="G337" s="6">
        <v>283</v>
      </c>
      <c r="H337" s="6">
        <v>0.2</v>
      </c>
      <c r="I337" s="6">
        <v>5.5</v>
      </c>
      <c r="J337" s="5">
        <v>0.03</v>
      </c>
      <c r="K337" s="6">
        <v>3.5</v>
      </c>
      <c r="L337" s="6">
        <v>17.5</v>
      </c>
      <c r="M337" s="6">
        <v>175</v>
      </c>
      <c r="N337" s="6">
        <v>27.5</v>
      </c>
      <c r="O337" s="6">
        <v>2.5</v>
      </c>
    </row>
    <row r="338" spans="1:15" ht="20.100000000000001" customHeight="1">
      <c r="A338" s="6" t="s">
        <v>81</v>
      </c>
      <c r="B338" s="87" t="s">
        <v>113</v>
      </c>
      <c r="C338" s="5" t="s">
        <v>165</v>
      </c>
      <c r="D338" s="76">
        <v>6.7199999999999989</v>
      </c>
      <c r="E338" s="6">
        <v>5.76</v>
      </c>
      <c r="F338" s="6">
        <v>43.199999999999996</v>
      </c>
      <c r="G338" s="6">
        <v>251.53200000000004</v>
      </c>
      <c r="H338" s="6">
        <v>0.12000000000000001</v>
      </c>
      <c r="I338" s="6">
        <v>17.639999999999997</v>
      </c>
      <c r="J338" s="5">
        <v>0.36</v>
      </c>
      <c r="K338" s="6">
        <v>7.2</v>
      </c>
      <c r="L338" s="6">
        <v>52.8</v>
      </c>
      <c r="M338" s="6">
        <v>259.2</v>
      </c>
      <c r="N338" s="6">
        <v>56.040000000000006</v>
      </c>
      <c r="O338" s="6">
        <v>3.24</v>
      </c>
    </row>
    <row r="339" spans="1:15" ht="20.100000000000001" customHeight="1">
      <c r="A339" s="6" t="s">
        <v>157</v>
      </c>
      <c r="B339" s="86" t="s">
        <v>158</v>
      </c>
      <c r="C339" s="6">
        <v>200</v>
      </c>
      <c r="D339" s="76">
        <v>0.2</v>
      </c>
      <c r="E339" s="6">
        <v>0.2</v>
      </c>
      <c r="F339" s="6">
        <v>27.9</v>
      </c>
      <c r="G339" s="6">
        <v>115</v>
      </c>
      <c r="H339" s="6">
        <v>0</v>
      </c>
      <c r="I339" s="6">
        <v>51.6</v>
      </c>
      <c r="J339" s="5">
        <v>0</v>
      </c>
      <c r="K339" s="6">
        <v>0.1</v>
      </c>
      <c r="L339" s="6">
        <v>7</v>
      </c>
      <c r="M339" s="6">
        <v>4</v>
      </c>
      <c r="N339" s="6">
        <v>4</v>
      </c>
      <c r="O339" s="6">
        <v>1</v>
      </c>
    </row>
    <row r="340" spans="1:15" ht="20.100000000000001" customHeight="1">
      <c r="A340" s="5" t="s">
        <v>32</v>
      </c>
      <c r="B340" s="86" t="s">
        <v>39</v>
      </c>
      <c r="C340" s="6">
        <v>40</v>
      </c>
      <c r="D340" s="76">
        <v>2.6</v>
      </c>
      <c r="E340" s="6">
        <v>0.5</v>
      </c>
      <c r="F340" s="6">
        <v>15.8</v>
      </c>
      <c r="G340" s="6">
        <v>78.239999999999995</v>
      </c>
      <c r="H340" s="6">
        <v>0.1</v>
      </c>
      <c r="I340" s="5">
        <v>0</v>
      </c>
      <c r="J340" s="5">
        <v>0</v>
      </c>
      <c r="K340" s="5">
        <v>1.6</v>
      </c>
      <c r="L340" s="6">
        <v>11.6</v>
      </c>
      <c r="M340" s="6">
        <v>13.4</v>
      </c>
      <c r="N340" s="6">
        <v>55.8</v>
      </c>
      <c r="O340" s="6">
        <v>3.2</v>
      </c>
    </row>
    <row r="341" spans="1:15" ht="20.100000000000001" customHeight="1">
      <c r="A341" s="111" t="s">
        <v>27</v>
      </c>
      <c r="B341" s="111"/>
      <c r="C341" s="111"/>
      <c r="D341" s="76">
        <f t="shared" ref="D341:O341" si="54">SUM(D336:D340)</f>
        <v>33.519999999999996</v>
      </c>
      <c r="E341" s="76">
        <f t="shared" si="54"/>
        <v>21.56</v>
      </c>
      <c r="F341" s="76">
        <f t="shared" si="54"/>
        <v>121.60000000000001</v>
      </c>
      <c r="G341" s="76">
        <f t="shared" si="54"/>
        <v>877.10200000000009</v>
      </c>
      <c r="H341" s="76">
        <f t="shared" si="54"/>
        <v>0.52</v>
      </c>
      <c r="I341" s="76">
        <f t="shared" si="54"/>
        <v>82.64</v>
      </c>
      <c r="J341" s="76">
        <f t="shared" si="54"/>
        <v>0.59</v>
      </c>
      <c r="K341" s="76">
        <f t="shared" si="54"/>
        <v>12.7</v>
      </c>
      <c r="L341" s="76">
        <f t="shared" si="54"/>
        <v>124.1</v>
      </c>
      <c r="M341" s="76">
        <f t="shared" si="54"/>
        <v>541.19999999999993</v>
      </c>
      <c r="N341" s="76">
        <f t="shared" si="54"/>
        <v>171.94</v>
      </c>
      <c r="O341" s="76">
        <f t="shared" si="54"/>
        <v>11.14</v>
      </c>
    </row>
    <row r="342" spans="1:15" ht="20.100000000000001" customHeight="1">
      <c r="A342" s="111" t="s">
        <v>54</v>
      </c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1:15" ht="20.100000000000001" customHeight="1">
      <c r="A343" s="6" t="s">
        <v>95</v>
      </c>
      <c r="B343" s="87" t="s">
        <v>49</v>
      </c>
      <c r="C343" s="5" t="s">
        <v>31</v>
      </c>
      <c r="D343" s="76">
        <v>1.5</v>
      </c>
      <c r="E343" s="6">
        <v>1.7</v>
      </c>
      <c r="F343" s="6">
        <v>17.399999999999999</v>
      </c>
      <c r="G343" s="6">
        <v>91.2</v>
      </c>
      <c r="H343" s="5">
        <v>0</v>
      </c>
      <c r="I343" s="5">
        <v>0.2</v>
      </c>
      <c r="J343" s="5">
        <v>0</v>
      </c>
      <c r="K343" s="5">
        <v>0</v>
      </c>
      <c r="L343" s="5">
        <v>56.2</v>
      </c>
      <c r="M343" s="5">
        <v>38.700000000000003</v>
      </c>
      <c r="N343" s="5">
        <v>9.1999999999999993</v>
      </c>
      <c r="O343" s="5">
        <v>0.5</v>
      </c>
    </row>
    <row r="344" spans="1:15" ht="20.100000000000001" customHeight="1">
      <c r="A344" s="6" t="s">
        <v>123</v>
      </c>
      <c r="B344" s="87" t="s">
        <v>124</v>
      </c>
      <c r="C344" s="6">
        <v>30</v>
      </c>
      <c r="D344" s="76">
        <v>4.5</v>
      </c>
      <c r="E344" s="6">
        <v>4.5</v>
      </c>
      <c r="F344" s="6">
        <v>7.4</v>
      </c>
      <c r="G344" s="6">
        <v>88</v>
      </c>
      <c r="H344" s="6">
        <v>0.08</v>
      </c>
      <c r="I344" s="6">
        <v>3</v>
      </c>
      <c r="J344" s="6">
        <v>0.02</v>
      </c>
      <c r="K344" s="5">
        <v>0</v>
      </c>
      <c r="L344" s="6">
        <v>252</v>
      </c>
      <c r="M344" s="6">
        <v>189</v>
      </c>
      <c r="N344" s="6">
        <v>29</v>
      </c>
      <c r="O344" s="6">
        <v>2</v>
      </c>
    </row>
    <row r="345" spans="1:15" ht="20.100000000000001" customHeight="1">
      <c r="A345" s="44" t="s">
        <v>56</v>
      </c>
      <c r="B345" s="45"/>
      <c r="C345" s="46"/>
      <c r="D345" s="76">
        <f>SUM(D343:D344)</f>
        <v>6</v>
      </c>
      <c r="E345" s="76">
        <f t="shared" ref="E345:O345" si="55">SUM(E343:E344)</f>
        <v>6.2</v>
      </c>
      <c r="F345" s="76">
        <f t="shared" si="55"/>
        <v>24.799999999999997</v>
      </c>
      <c r="G345" s="76">
        <f t="shared" si="55"/>
        <v>179.2</v>
      </c>
      <c r="H345" s="76">
        <f t="shared" si="55"/>
        <v>0.08</v>
      </c>
      <c r="I345" s="76">
        <f t="shared" si="55"/>
        <v>3.2</v>
      </c>
      <c r="J345" s="76">
        <f t="shared" si="55"/>
        <v>0.02</v>
      </c>
      <c r="K345" s="76">
        <f t="shared" si="55"/>
        <v>0</v>
      </c>
      <c r="L345" s="76">
        <f t="shared" si="55"/>
        <v>308.2</v>
      </c>
      <c r="M345" s="76">
        <f t="shared" si="55"/>
        <v>227.7</v>
      </c>
      <c r="N345" s="76">
        <f t="shared" si="55"/>
        <v>38.200000000000003</v>
      </c>
      <c r="O345" s="76">
        <f t="shared" si="55"/>
        <v>2.5</v>
      </c>
    </row>
    <row r="346" spans="1:15" ht="19.5" customHeight="1">
      <c r="A346" s="44" t="s">
        <v>55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6"/>
    </row>
    <row r="347" spans="1:15" ht="19.5" customHeight="1">
      <c r="A347" s="6" t="s">
        <v>128</v>
      </c>
      <c r="B347" s="87" t="s">
        <v>37</v>
      </c>
      <c r="C347" s="6">
        <v>250</v>
      </c>
      <c r="D347" s="76">
        <v>20.399999999999999</v>
      </c>
      <c r="E347" s="6">
        <v>23</v>
      </c>
      <c r="F347" s="6">
        <v>37.5</v>
      </c>
      <c r="G347" s="6">
        <v>428</v>
      </c>
      <c r="H347" s="6">
        <v>0.06</v>
      </c>
      <c r="I347" s="6">
        <v>9</v>
      </c>
      <c r="J347" s="61">
        <v>0.08</v>
      </c>
      <c r="K347" s="6">
        <v>2.4</v>
      </c>
      <c r="L347" s="6">
        <v>41</v>
      </c>
      <c r="M347" s="6">
        <v>144</v>
      </c>
      <c r="N347" s="6">
        <v>19</v>
      </c>
      <c r="O347" s="6">
        <v>1</v>
      </c>
    </row>
    <row r="348" spans="1:15" ht="20.100000000000001" customHeight="1">
      <c r="A348" s="5" t="s">
        <v>32</v>
      </c>
      <c r="B348" s="87" t="s">
        <v>39</v>
      </c>
      <c r="C348" s="6">
        <v>40</v>
      </c>
      <c r="D348" s="76">
        <v>2.6</v>
      </c>
      <c r="E348" s="6">
        <v>0.5</v>
      </c>
      <c r="F348" s="6">
        <v>15.8</v>
      </c>
      <c r="G348" s="6">
        <v>78.239999999999995</v>
      </c>
      <c r="H348" s="6">
        <v>0.1</v>
      </c>
      <c r="I348" s="5">
        <v>0</v>
      </c>
      <c r="J348" s="5">
        <v>0</v>
      </c>
      <c r="K348" s="5">
        <v>1.6</v>
      </c>
      <c r="L348" s="6">
        <v>11.6</v>
      </c>
      <c r="M348" s="6">
        <v>13.4</v>
      </c>
      <c r="N348" s="6">
        <v>55.8</v>
      </c>
      <c r="O348" s="6">
        <v>3.2</v>
      </c>
    </row>
    <row r="349" spans="1:15" ht="20.100000000000001" customHeight="1">
      <c r="A349" s="5" t="s">
        <v>32</v>
      </c>
      <c r="B349" s="87" t="s">
        <v>69</v>
      </c>
      <c r="C349" s="6">
        <v>100</v>
      </c>
      <c r="D349" s="70">
        <v>0.4</v>
      </c>
      <c r="E349" s="5">
        <v>0.4</v>
      </c>
      <c r="F349" s="5">
        <v>9.8000000000000007</v>
      </c>
      <c r="G349" s="5">
        <v>47</v>
      </c>
      <c r="H349" s="6">
        <v>0</v>
      </c>
      <c r="I349" s="5">
        <v>10</v>
      </c>
      <c r="J349" s="5">
        <v>0</v>
      </c>
      <c r="K349" s="5">
        <v>0.6</v>
      </c>
      <c r="L349" s="5">
        <v>16</v>
      </c>
      <c r="M349" s="5">
        <v>11</v>
      </c>
      <c r="N349" s="5">
        <v>8</v>
      </c>
      <c r="O349" s="5">
        <v>2.2000000000000002</v>
      </c>
    </row>
    <row r="350" spans="1:15" ht="20.100000000000001" customHeight="1">
      <c r="A350" s="6" t="s">
        <v>74</v>
      </c>
      <c r="B350" s="87" t="s">
        <v>42</v>
      </c>
      <c r="C350" s="5" t="s">
        <v>36</v>
      </c>
      <c r="D350" s="76">
        <v>0.3</v>
      </c>
      <c r="E350" s="6">
        <v>0</v>
      </c>
      <c r="F350" s="6">
        <v>15.2</v>
      </c>
      <c r="G350" s="33">
        <v>61</v>
      </c>
      <c r="H350" s="6">
        <v>0</v>
      </c>
      <c r="I350" s="6">
        <v>3</v>
      </c>
      <c r="J350" s="6">
        <v>0</v>
      </c>
      <c r="K350" s="5">
        <v>0</v>
      </c>
      <c r="L350" s="6">
        <v>7.4</v>
      </c>
      <c r="M350" s="6">
        <v>9</v>
      </c>
      <c r="N350" s="6">
        <v>5</v>
      </c>
      <c r="O350" s="6">
        <v>0.1</v>
      </c>
    </row>
    <row r="351" spans="1:15" ht="20.100000000000001" customHeight="1">
      <c r="A351" s="44" t="s">
        <v>57</v>
      </c>
      <c r="B351" s="45"/>
      <c r="C351" s="46"/>
      <c r="D351" s="76">
        <f>SUM(D347:D350)</f>
        <v>23.7</v>
      </c>
      <c r="E351" s="76">
        <f t="shared" ref="E351:O351" si="56">SUM(E347:E350)</f>
        <v>23.9</v>
      </c>
      <c r="F351" s="76">
        <f t="shared" si="56"/>
        <v>78.3</v>
      </c>
      <c r="G351" s="76">
        <f t="shared" si="56"/>
        <v>614.24</v>
      </c>
      <c r="H351" s="76">
        <f t="shared" si="56"/>
        <v>0.16</v>
      </c>
      <c r="I351" s="76">
        <f t="shared" si="56"/>
        <v>22</v>
      </c>
      <c r="J351" s="76">
        <f t="shared" si="56"/>
        <v>0.08</v>
      </c>
      <c r="K351" s="76">
        <f t="shared" si="56"/>
        <v>4.5999999999999996</v>
      </c>
      <c r="L351" s="76">
        <f t="shared" si="56"/>
        <v>76</v>
      </c>
      <c r="M351" s="76">
        <f t="shared" si="56"/>
        <v>177.4</v>
      </c>
      <c r="N351" s="76">
        <f t="shared" si="56"/>
        <v>87.8</v>
      </c>
      <c r="O351" s="76">
        <f t="shared" si="56"/>
        <v>6.5</v>
      </c>
    </row>
    <row r="352" spans="1:15" ht="20.100000000000001" customHeight="1">
      <c r="A352" s="44" t="s">
        <v>58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6"/>
    </row>
    <row r="353" spans="1:15" ht="20.100000000000001" customHeight="1">
      <c r="A353" s="5" t="s">
        <v>104</v>
      </c>
      <c r="B353" s="87" t="s">
        <v>67</v>
      </c>
      <c r="C353" s="6">
        <v>60</v>
      </c>
      <c r="D353" s="76">
        <v>5.6</v>
      </c>
      <c r="E353" s="6">
        <v>3.3</v>
      </c>
      <c r="F353" s="6">
        <v>27.6</v>
      </c>
      <c r="G353" s="6">
        <v>164</v>
      </c>
      <c r="H353" s="6">
        <v>0.08</v>
      </c>
      <c r="I353" s="6">
        <v>0</v>
      </c>
      <c r="J353" s="6">
        <v>0.13</v>
      </c>
      <c r="K353" s="5">
        <v>1.2</v>
      </c>
      <c r="L353" s="6">
        <v>25</v>
      </c>
      <c r="M353" s="6">
        <v>56</v>
      </c>
      <c r="N353" s="6">
        <v>9</v>
      </c>
      <c r="O353" s="6">
        <v>0.5</v>
      </c>
    </row>
    <row r="354" spans="1:15" ht="20.100000000000001" customHeight="1">
      <c r="A354" s="6" t="s">
        <v>80</v>
      </c>
      <c r="B354" s="87" t="s">
        <v>64</v>
      </c>
      <c r="C354" s="5">
        <v>200</v>
      </c>
      <c r="D354" s="76">
        <v>6.1</v>
      </c>
      <c r="E354" s="6">
        <v>0.2</v>
      </c>
      <c r="F354" s="6">
        <v>8</v>
      </c>
      <c r="G354" s="6">
        <v>62</v>
      </c>
      <c r="H354" s="6">
        <v>0.08</v>
      </c>
      <c r="I354" s="6">
        <v>1</v>
      </c>
      <c r="J354" s="6">
        <v>0.04</v>
      </c>
      <c r="K354" s="5">
        <v>0</v>
      </c>
      <c r="L354" s="6">
        <v>290</v>
      </c>
      <c r="M354" s="6">
        <v>950</v>
      </c>
      <c r="N354" s="6">
        <v>140</v>
      </c>
      <c r="O354" s="5">
        <v>0</v>
      </c>
    </row>
    <row r="355" spans="1:15" ht="20.100000000000001" customHeight="1">
      <c r="A355" s="143" t="s">
        <v>59</v>
      </c>
      <c r="B355" s="144"/>
      <c r="C355" s="145"/>
      <c r="D355" s="78">
        <f>D354+D353</f>
        <v>11.7</v>
      </c>
      <c r="E355" s="78">
        <f t="shared" ref="E355:O355" si="57">E354+E353</f>
        <v>3.5</v>
      </c>
      <c r="F355" s="78">
        <f t="shared" si="57"/>
        <v>35.6</v>
      </c>
      <c r="G355" s="78">
        <f t="shared" si="57"/>
        <v>226</v>
      </c>
      <c r="H355" s="78">
        <f t="shared" si="57"/>
        <v>0.16</v>
      </c>
      <c r="I355" s="78">
        <f t="shared" si="57"/>
        <v>1</v>
      </c>
      <c r="J355" s="78">
        <f t="shared" si="57"/>
        <v>0.17</v>
      </c>
      <c r="K355" s="78">
        <f t="shared" si="57"/>
        <v>1.2</v>
      </c>
      <c r="L355" s="78">
        <f t="shared" si="57"/>
        <v>315</v>
      </c>
      <c r="M355" s="78">
        <f t="shared" si="57"/>
        <v>1006</v>
      </c>
      <c r="N355" s="78">
        <f t="shared" si="57"/>
        <v>149</v>
      </c>
      <c r="O355" s="15">
        <f t="shared" si="57"/>
        <v>0.5</v>
      </c>
    </row>
    <row r="356" spans="1:15" ht="20.100000000000001" customHeight="1">
      <c r="A356" s="146" t="s">
        <v>28</v>
      </c>
      <c r="B356" s="147"/>
      <c r="C356" s="148"/>
      <c r="D356" s="74">
        <f t="shared" ref="D356:O356" si="58">D355+D351+D345+D341+D334</f>
        <v>86.779999999999987</v>
      </c>
      <c r="E356" s="74">
        <f t="shared" si="58"/>
        <v>63.76</v>
      </c>
      <c r="F356" s="74">
        <f t="shared" si="58"/>
        <v>329.1</v>
      </c>
      <c r="G356" s="74">
        <f t="shared" si="58"/>
        <v>2341.6820000000002</v>
      </c>
      <c r="H356" s="74">
        <f t="shared" si="58"/>
        <v>1.19</v>
      </c>
      <c r="I356" s="74">
        <f t="shared" si="58"/>
        <v>110.14</v>
      </c>
      <c r="J356" s="74">
        <f t="shared" si="58"/>
        <v>0.86</v>
      </c>
      <c r="K356" s="74">
        <f t="shared" si="58"/>
        <v>19</v>
      </c>
      <c r="L356" s="74">
        <f t="shared" si="58"/>
        <v>973.7</v>
      </c>
      <c r="M356" s="74">
        <f t="shared" si="58"/>
        <v>2179.4</v>
      </c>
      <c r="N356" s="74">
        <f t="shared" si="58"/>
        <v>511.74</v>
      </c>
      <c r="O356" s="24">
        <f t="shared" si="58"/>
        <v>24.44</v>
      </c>
    </row>
    <row r="357" spans="1:15" ht="34.5" customHeight="1">
      <c r="A357" s="104" t="s">
        <v>0</v>
      </c>
      <c r="B357" s="104"/>
      <c r="C357" s="104"/>
      <c r="D357" s="104"/>
      <c r="E357" s="104"/>
      <c r="F357" s="104"/>
      <c r="G357" s="105" t="s">
        <v>71</v>
      </c>
      <c r="H357" s="105"/>
      <c r="I357" s="105"/>
      <c r="J357" s="105"/>
      <c r="K357" s="105"/>
      <c r="L357" s="105"/>
      <c r="M357" s="105"/>
      <c r="N357" s="105"/>
      <c r="O357" s="105"/>
    </row>
    <row r="358" spans="1:15" ht="72" customHeight="1">
      <c r="A358" s="109" t="s">
        <v>143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1:15" ht="11.1" customHeight="1">
      <c r="A359" s="16"/>
      <c r="B359" s="17"/>
      <c r="C359" s="17"/>
      <c r="D359" s="18"/>
      <c r="E359" s="19"/>
      <c r="F359" s="19"/>
      <c r="G359" s="20"/>
      <c r="H359" s="19"/>
      <c r="I359" s="19"/>
      <c r="J359" s="19"/>
      <c r="K359" s="19"/>
      <c r="L359" s="19"/>
      <c r="M359" s="19"/>
      <c r="N359" s="19"/>
      <c r="O359" s="19"/>
    </row>
    <row r="360" spans="1:15" ht="11.1" customHeight="1">
      <c r="A360" s="10" t="s">
        <v>137</v>
      </c>
      <c r="B360" s="11"/>
      <c r="C360" s="9"/>
      <c r="D360" s="106" t="s">
        <v>1</v>
      </c>
      <c r="E360" s="106"/>
      <c r="F360" s="9" t="s">
        <v>34</v>
      </c>
      <c r="G360" s="9"/>
      <c r="H360" s="9"/>
      <c r="I360" s="107" t="s">
        <v>3</v>
      </c>
      <c r="J360" s="107"/>
      <c r="K360" s="9"/>
      <c r="L360" s="9"/>
      <c r="M360" s="9"/>
      <c r="N360" s="9"/>
      <c r="O360" s="9"/>
    </row>
    <row r="361" spans="1:15" ht="15" customHeight="1">
      <c r="A361" s="8"/>
      <c r="B361" s="9"/>
      <c r="C361" s="9"/>
      <c r="D361" s="106" t="s">
        <v>4</v>
      </c>
      <c r="E361" s="106"/>
      <c r="F361" s="12">
        <v>2</v>
      </c>
      <c r="G361" s="9"/>
      <c r="H361" s="9"/>
      <c r="I361" s="107" t="s">
        <v>5</v>
      </c>
      <c r="J361" s="107"/>
      <c r="K361" s="116" t="s">
        <v>140</v>
      </c>
      <c r="L361" s="116"/>
      <c r="M361" s="116"/>
      <c r="N361" s="9"/>
      <c r="O361" s="9"/>
    </row>
    <row r="362" spans="1:15" ht="28.5" customHeight="1">
      <c r="A362" s="117" t="s">
        <v>6</v>
      </c>
      <c r="B362" s="119" t="s">
        <v>7</v>
      </c>
      <c r="C362" s="119" t="s">
        <v>8</v>
      </c>
      <c r="D362" s="121" t="s">
        <v>9</v>
      </c>
      <c r="E362" s="121"/>
      <c r="F362" s="121"/>
      <c r="G362" s="122" t="s">
        <v>10</v>
      </c>
      <c r="H362" s="121" t="s">
        <v>11</v>
      </c>
      <c r="I362" s="121"/>
      <c r="J362" s="121"/>
      <c r="K362" s="121"/>
      <c r="L362" s="126" t="s">
        <v>12</v>
      </c>
      <c r="M362" s="126"/>
      <c r="N362" s="126"/>
      <c r="O362" s="126"/>
    </row>
    <row r="363" spans="1:15" ht="35.25" customHeight="1">
      <c r="A363" s="118"/>
      <c r="B363" s="120"/>
      <c r="C363" s="120"/>
      <c r="D363" s="72" t="s">
        <v>13</v>
      </c>
      <c r="E363" s="72" t="s">
        <v>14</v>
      </c>
      <c r="F363" s="72" t="s">
        <v>15</v>
      </c>
      <c r="G363" s="123"/>
      <c r="H363" s="72" t="s">
        <v>16</v>
      </c>
      <c r="I363" s="72" t="s">
        <v>17</v>
      </c>
      <c r="J363" s="72" t="s">
        <v>18</v>
      </c>
      <c r="K363" s="72" t="s">
        <v>19</v>
      </c>
      <c r="L363" s="72" t="s">
        <v>20</v>
      </c>
      <c r="M363" s="72" t="s">
        <v>21</v>
      </c>
      <c r="N363" s="72" t="s">
        <v>22</v>
      </c>
      <c r="O363" s="73" t="s">
        <v>23</v>
      </c>
    </row>
    <row r="364" spans="1:15" ht="20.100000000000001" customHeight="1">
      <c r="A364" s="78">
        <v>1</v>
      </c>
      <c r="B364" s="97">
        <v>2</v>
      </c>
      <c r="C364" s="78">
        <v>3</v>
      </c>
      <c r="D364" s="78">
        <v>4</v>
      </c>
      <c r="E364" s="78">
        <v>5</v>
      </c>
      <c r="F364" s="78">
        <v>6</v>
      </c>
      <c r="G364" s="78">
        <v>7</v>
      </c>
      <c r="H364" s="78">
        <v>8</v>
      </c>
      <c r="I364" s="78">
        <v>9</v>
      </c>
      <c r="J364" s="78">
        <v>10</v>
      </c>
      <c r="K364" s="78">
        <v>11</v>
      </c>
      <c r="L364" s="78">
        <v>12</v>
      </c>
      <c r="M364" s="78">
        <v>13</v>
      </c>
      <c r="N364" s="78">
        <v>14</v>
      </c>
      <c r="O364" s="34">
        <v>15</v>
      </c>
    </row>
    <row r="365" spans="1:15" ht="20.100000000000001" customHeight="1">
      <c r="A365" s="124" t="s">
        <v>24</v>
      </c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1:15" ht="20.100000000000001" customHeight="1">
      <c r="A366" s="6" t="s">
        <v>100</v>
      </c>
      <c r="B366" s="87" t="s">
        <v>135</v>
      </c>
      <c r="C366" s="5" t="s">
        <v>36</v>
      </c>
      <c r="D366" s="76">
        <v>8.3000000000000007</v>
      </c>
      <c r="E366" s="6">
        <v>9.3000000000000007</v>
      </c>
      <c r="F366" s="5">
        <v>26.9</v>
      </c>
      <c r="G366" s="5">
        <v>220</v>
      </c>
      <c r="H366" s="5">
        <v>0.15</v>
      </c>
      <c r="I366" s="5">
        <v>1.37</v>
      </c>
      <c r="J366" s="5">
        <v>0.05</v>
      </c>
      <c r="K366" s="5">
        <v>0.54</v>
      </c>
      <c r="L366" s="5">
        <v>146</v>
      </c>
      <c r="M366" s="5">
        <v>197</v>
      </c>
      <c r="N366" s="5">
        <v>54</v>
      </c>
      <c r="O366" s="5">
        <v>2</v>
      </c>
    </row>
    <row r="367" spans="1:15" ht="20.100000000000001" customHeight="1">
      <c r="A367" s="6" t="s">
        <v>90</v>
      </c>
      <c r="B367" s="87" t="s">
        <v>120</v>
      </c>
      <c r="C367" s="6">
        <v>200</v>
      </c>
      <c r="D367" s="76">
        <v>0.3</v>
      </c>
      <c r="E367" s="6">
        <v>0.1</v>
      </c>
      <c r="F367" s="6">
        <v>11</v>
      </c>
      <c r="G367" s="6">
        <v>43</v>
      </c>
      <c r="H367" s="6">
        <v>0.1</v>
      </c>
      <c r="I367" s="5">
        <v>1.5</v>
      </c>
      <c r="J367" s="6">
        <v>0.1</v>
      </c>
      <c r="K367" s="5">
        <v>0.2</v>
      </c>
      <c r="L367" s="6">
        <v>125</v>
      </c>
      <c r="M367" s="6">
        <v>119</v>
      </c>
      <c r="N367" s="6">
        <v>18.899999999999999</v>
      </c>
      <c r="O367" s="6">
        <v>0.4</v>
      </c>
    </row>
    <row r="368" spans="1:15" ht="20.100000000000001" customHeight="1">
      <c r="A368" s="5" t="s">
        <v>32</v>
      </c>
      <c r="B368" s="87" t="s">
        <v>51</v>
      </c>
      <c r="C368" s="6">
        <v>40</v>
      </c>
      <c r="D368" s="70">
        <v>3.16</v>
      </c>
      <c r="E368" s="5">
        <v>0.4</v>
      </c>
      <c r="F368" s="5">
        <v>19.3</v>
      </c>
      <c r="G368" s="5">
        <v>94.4</v>
      </c>
      <c r="H368" s="5">
        <v>7.0000000000000007E-2</v>
      </c>
      <c r="I368" s="5">
        <v>0</v>
      </c>
      <c r="J368" s="5">
        <v>0</v>
      </c>
      <c r="K368" s="5">
        <v>0.3</v>
      </c>
      <c r="L368" s="5">
        <v>9.1999999999999993</v>
      </c>
      <c r="M368" s="5">
        <v>34.799999999999997</v>
      </c>
      <c r="N368" s="5">
        <v>13.2</v>
      </c>
      <c r="O368" s="5">
        <v>0.8</v>
      </c>
    </row>
    <row r="369" spans="1:15" ht="20.100000000000001" customHeight="1">
      <c r="A369" s="111" t="s">
        <v>25</v>
      </c>
      <c r="B369" s="111"/>
      <c r="C369" s="111"/>
      <c r="D369" s="7">
        <f>SUM(D366:D368)</f>
        <v>11.760000000000002</v>
      </c>
      <c r="E369" s="7">
        <f t="shared" ref="E369:O369" si="59">SUM(E366:E368)</f>
        <v>9.8000000000000007</v>
      </c>
      <c r="F369" s="7">
        <f t="shared" si="59"/>
        <v>57.2</v>
      </c>
      <c r="G369" s="7">
        <f t="shared" si="59"/>
        <v>357.4</v>
      </c>
      <c r="H369" s="7">
        <f t="shared" si="59"/>
        <v>0.32</v>
      </c>
      <c r="I369" s="7">
        <f t="shared" si="59"/>
        <v>2.87</v>
      </c>
      <c r="J369" s="7">
        <f t="shared" si="59"/>
        <v>0.15000000000000002</v>
      </c>
      <c r="K369" s="7">
        <f t="shared" si="59"/>
        <v>1.04</v>
      </c>
      <c r="L369" s="7">
        <f t="shared" si="59"/>
        <v>280.2</v>
      </c>
      <c r="M369" s="7">
        <f t="shared" si="59"/>
        <v>350.8</v>
      </c>
      <c r="N369" s="7">
        <f t="shared" si="59"/>
        <v>86.100000000000009</v>
      </c>
      <c r="O369" s="7">
        <f t="shared" si="59"/>
        <v>3.2</v>
      </c>
    </row>
    <row r="370" spans="1:15" ht="20.100000000000001" customHeight="1">
      <c r="A370" s="111" t="s">
        <v>26</v>
      </c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1:15" ht="26.25" customHeight="1">
      <c r="A371" s="5" t="s">
        <v>105</v>
      </c>
      <c r="B371" s="87" t="s">
        <v>117</v>
      </c>
      <c r="C371" s="5" t="s">
        <v>139</v>
      </c>
      <c r="D371" s="5">
        <v>11.4</v>
      </c>
      <c r="E371" s="5">
        <v>10.199999999999999</v>
      </c>
      <c r="F371" s="5">
        <v>19.7</v>
      </c>
      <c r="G371" s="5">
        <v>216.29</v>
      </c>
      <c r="H371" s="6">
        <v>0</v>
      </c>
      <c r="I371" s="6">
        <v>21.8</v>
      </c>
      <c r="J371" s="5">
        <v>0.01</v>
      </c>
      <c r="K371" s="5">
        <v>1.8</v>
      </c>
      <c r="L371" s="6">
        <v>36.1</v>
      </c>
      <c r="M371" s="6">
        <v>26.3</v>
      </c>
      <c r="N371" s="6">
        <v>12.3</v>
      </c>
      <c r="O371" s="6">
        <v>0.5</v>
      </c>
    </row>
    <row r="372" spans="1:15" ht="20.100000000000001" customHeight="1">
      <c r="A372" s="6" t="s">
        <v>94</v>
      </c>
      <c r="B372" s="87" t="s">
        <v>62</v>
      </c>
      <c r="C372" s="5" t="s">
        <v>164</v>
      </c>
      <c r="D372" s="76">
        <v>19.650000000000002</v>
      </c>
      <c r="E372" s="6">
        <v>24.75</v>
      </c>
      <c r="F372" s="6">
        <v>5.4</v>
      </c>
      <c r="G372" s="6">
        <v>322.5</v>
      </c>
      <c r="H372" s="6">
        <v>0.1</v>
      </c>
      <c r="I372" s="6">
        <v>11</v>
      </c>
      <c r="J372" s="5">
        <v>0.1</v>
      </c>
      <c r="K372" s="5">
        <v>1.7</v>
      </c>
      <c r="L372" s="6">
        <v>27.3</v>
      </c>
      <c r="M372" s="6">
        <v>82.5</v>
      </c>
      <c r="N372" s="6">
        <v>21.3</v>
      </c>
      <c r="O372" s="6">
        <v>1.1000000000000001</v>
      </c>
    </row>
    <row r="373" spans="1:15" ht="20.100000000000001" customHeight="1">
      <c r="A373" s="6" t="s">
        <v>76</v>
      </c>
      <c r="B373" s="87" t="s">
        <v>116</v>
      </c>
      <c r="C373" s="5" t="s">
        <v>165</v>
      </c>
      <c r="D373" s="76">
        <v>4.32</v>
      </c>
      <c r="E373" s="6">
        <v>5.76</v>
      </c>
      <c r="F373" s="6">
        <v>44.52</v>
      </c>
      <c r="G373" s="6">
        <v>220.56</v>
      </c>
      <c r="H373" s="6">
        <v>0</v>
      </c>
      <c r="I373" s="6">
        <v>0</v>
      </c>
      <c r="J373" s="6">
        <v>5.3999999999999995</v>
      </c>
      <c r="K373" s="6">
        <v>1.5599999999999998</v>
      </c>
      <c r="L373" s="6">
        <v>46.679999999999993</v>
      </c>
      <c r="M373" s="6">
        <v>206.4</v>
      </c>
      <c r="N373" s="6">
        <v>20.88</v>
      </c>
      <c r="O373" s="6">
        <v>0.36</v>
      </c>
    </row>
    <row r="374" spans="1:15" ht="20.100000000000001" customHeight="1">
      <c r="A374" s="6" t="s">
        <v>89</v>
      </c>
      <c r="B374" s="87" t="s">
        <v>38</v>
      </c>
      <c r="C374" s="5">
        <v>200</v>
      </c>
      <c r="D374" s="76">
        <v>0.6</v>
      </c>
      <c r="E374" s="5">
        <v>0.1</v>
      </c>
      <c r="F374" s="6">
        <v>45.7</v>
      </c>
      <c r="G374" s="6">
        <v>176</v>
      </c>
      <c r="H374" s="5">
        <v>1.1000000000000001</v>
      </c>
      <c r="I374" s="5">
        <v>0</v>
      </c>
      <c r="J374" s="5">
        <v>35.6</v>
      </c>
      <c r="K374" s="5">
        <v>6.5</v>
      </c>
      <c r="L374" s="5">
        <v>151.19999999999999</v>
      </c>
      <c r="M374" s="5">
        <v>327.60000000000002</v>
      </c>
      <c r="N374" s="5">
        <v>25.2</v>
      </c>
      <c r="O374" s="5">
        <v>3.6</v>
      </c>
    </row>
    <row r="375" spans="1:15" ht="20.100000000000001" customHeight="1">
      <c r="A375" s="5" t="s">
        <v>32</v>
      </c>
      <c r="B375" s="87" t="s">
        <v>39</v>
      </c>
      <c r="C375" s="6">
        <v>40</v>
      </c>
      <c r="D375" s="76">
        <v>2.6</v>
      </c>
      <c r="E375" s="6">
        <v>0.5</v>
      </c>
      <c r="F375" s="6">
        <v>15.8</v>
      </c>
      <c r="G375" s="6">
        <v>78.239999999999995</v>
      </c>
      <c r="H375" s="6">
        <v>0.1</v>
      </c>
      <c r="I375" s="5">
        <v>0</v>
      </c>
      <c r="J375" s="5">
        <v>0</v>
      </c>
      <c r="K375" s="5">
        <v>1.6</v>
      </c>
      <c r="L375" s="6">
        <v>11.6</v>
      </c>
      <c r="M375" s="6">
        <v>13.4</v>
      </c>
      <c r="N375" s="6">
        <v>55.8</v>
      </c>
      <c r="O375" s="6">
        <v>3.2</v>
      </c>
    </row>
    <row r="376" spans="1:15" ht="20.100000000000001" customHeight="1">
      <c r="A376" s="111" t="s">
        <v>27</v>
      </c>
      <c r="B376" s="111"/>
      <c r="C376" s="111"/>
      <c r="D376" s="7">
        <f t="shared" ref="D376:O376" si="60">SUM(D371:D375)</f>
        <v>38.570000000000007</v>
      </c>
      <c r="E376" s="7">
        <f t="shared" si="60"/>
        <v>41.31</v>
      </c>
      <c r="F376" s="7">
        <f t="shared" si="60"/>
        <v>131.12</v>
      </c>
      <c r="G376" s="7">
        <f t="shared" si="60"/>
        <v>1013.5899999999999</v>
      </c>
      <c r="H376" s="7">
        <f t="shared" si="60"/>
        <v>1.3000000000000003</v>
      </c>
      <c r="I376" s="7">
        <f t="shared" si="60"/>
        <v>32.799999999999997</v>
      </c>
      <c r="J376" s="7">
        <f t="shared" si="60"/>
        <v>41.11</v>
      </c>
      <c r="K376" s="7">
        <f t="shared" si="60"/>
        <v>13.159999999999998</v>
      </c>
      <c r="L376" s="7">
        <f t="shared" si="60"/>
        <v>272.88</v>
      </c>
      <c r="M376" s="7">
        <f t="shared" si="60"/>
        <v>656.19999999999993</v>
      </c>
      <c r="N376" s="7">
        <f t="shared" si="60"/>
        <v>135.48000000000002</v>
      </c>
      <c r="O376" s="7">
        <f t="shared" si="60"/>
        <v>8.7600000000000016</v>
      </c>
    </row>
    <row r="377" spans="1:15" ht="20.100000000000001" customHeight="1">
      <c r="A377" s="113" t="s">
        <v>54</v>
      </c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1:15" ht="20.100000000000001" customHeight="1">
      <c r="A378" s="6" t="s">
        <v>90</v>
      </c>
      <c r="B378" s="87" t="s">
        <v>46</v>
      </c>
      <c r="C378" s="6">
        <v>200</v>
      </c>
      <c r="D378" s="76">
        <v>0</v>
      </c>
      <c r="E378" s="6">
        <v>0</v>
      </c>
      <c r="F378" s="6">
        <v>15</v>
      </c>
      <c r="G378" s="6">
        <v>60</v>
      </c>
      <c r="H378" s="6">
        <v>0</v>
      </c>
      <c r="I378" s="6">
        <v>0</v>
      </c>
      <c r="J378" s="6">
        <v>0</v>
      </c>
      <c r="K378" s="5">
        <v>0</v>
      </c>
      <c r="L378" s="6">
        <v>5</v>
      </c>
      <c r="M378" s="6">
        <v>8</v>
      </c>
      <c r="N378" s="6">
        <v>4</v>
      </c>
      <c r="O378" s="6">
        <v>1</v>
      </c>
    </row>
    <row r="379" spans="1:15" ht="20.100000000000001" customHeight="1">
      <c r="A379" s="5" t="s">
        <v>32</v>
      </c>
      <c r="B379" s="87" t="s">
        <v>114</v>
      </c>
      <c r="C379" s="6">
        <v>30</v>
      </c>
      <c r="D379" s="76">
        <v>1.1299999999999999</v>
      </c>
      <c r="E379" s="6">
        <v>1.47</v>
      </c>
      <c r="F379" s="6">
        <v>11.16</v>
      </c>
      <c r="G379" s="6">
        <v>62.5</v>
      </c>
      <c r="H379" s="6">
        <v>0</v>
      </c>
      <c r="I379" s="6">
        <v>45</v>
      </c>
      <c r="J379" s="6">
        <v>0</v>
      </c>
      <c r="K379" s="5">
        <v>0.2</v>
      </c>
      <c r="L379" s="6">
        <v>0.53</v>
      </c>
      <c r="M379" s="6">
        <v>4.3</v>
      </c>
      <c r="N379" s="6">
        <v>13.5</v>
      </c>
      <c r="O379" s="6">
        <v>0.2</v>
      </c>
    </row>
    <row r="380" spans="1:15" ht="20.100000000000001" customHeight="1">
      <c r="A380" s="111" t="s">
        <v>56</v>
      </c>
      <c r="B380" s="111"/>
      <c r="C380" s="111"/>
      <c r="D380" s="76">
        <f>D379+D378</f>
        <v>1.1299999999999999</v>
      </c>
      <c r="E380" s="76">
        <f t="shared" ref="E380:O380" si="61">E379+E378</f>
        <v>1.47</v>
      </c>
      <c r="F380" s="76">
        <f t="shared" si="61"/>
        <v>26.16</v>
      </c>
      <c r="G380" s="76">
        <f t="shared" si="61"/>
        <v>122.5</v>
      </c>
      <c r="H380" s="76">
        <f t="shared" si="61"/>
        <v>0</v>
      </c>
      <c r="I380" s="76">
        <f t="shared" si="61"/>
        <v>45</v>
      </c>
      <c r="J380" s="76">
        <f t="shared" si="61"/>
        <v>0</v>
      </c>
      <c r="K380" s="76">
        <f t="shared" si="61"/>
        <v>0.2</v>
      </c>
      <c r="L380" s="76">
        <f t="shared" si="61"/>
        <v>5.53</v>
      </c>
      <c r="M380" s="76">
        <f t="shared" si="61"/>
        <v>12.3</v>
      </c>
      <c r="N380" s="76">
        <f t="shared" si="61"/>
        <v>17.5</v>
      </c>
      <c r="O380" s="76">
        <f t="shared" si="61"/>
        <v>1.2</v>
      </c>
    </row>
    <row r="381" spans="1:15" ht="20.100000000000001" customHeight="1">
      <c r="A381" s="111" t="s">
        <v>55</v>
      </c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1:15" ht="20.100000000000001" customHeight="1">
      <c r="A382" s="6" t="s">
        <v>91</v>
      </c>
      <c r="B382" s="87" t="s">
        <v>41</v>
      </c>
      <c r="C382" s="5" t="s">
        <v>165</v>
      </c>
      <c r="D382" s="76">
        <v>4.08</v>
      </c>
      <c r="E382" s="6">
        <v>9.9600000000000009</v>
      </c>
      <c r="F382" s="6">
        <v>26.879999999999995</v>
      </c>
      <c r="G382" s="6">
        <v>180.66</v>
      </c>
      <c r="H382" s="5">
        <v>3.5999999999999997E-2</v>
      </c>
      <c r="I382" s="5">
        <v>0</v>
      </c>
      <c r="J382" s="5">
        <v>0.12000000000000001</v>
      </c>
      <c r="K382" s="5">
        <v>0.48000000000000004</v>
      </c>
      <c r="L382" s="6">
        <v>4.8000000000000007</v>
      </c>
      <c r="M382" s="6">
        <v>87.84</v>
      </c>
      <c r="N382" s="6">
        <v>27.36</v>
      </c>
      <c r="O382" s="6">
        <v>0.83999999999999986</v>
      </c>
    </row>
    <row r="383" spans="1:15" ht="20.100000000000001" customHeight="1">
      <c r="A383" s="6" t="s">
        <v>148</v>
      </c>
      <c r="B383" s="86" t="s">
        <v>147</v>
      </c>
      <c r="C383" s="5" t="s">
        <v>163</v>
      </c>
      <c r="D383" s="76">
        <v>8.9</v>
      </c>
      <c r="E383" s="6">
        <v>2.7</v>
      </c>
      <c r="F383" s="6">
        <v>4.3</v>
      </c>
      <c r="G383" s="6">
        <v>78</v>
      </c>
      <c r="H383" s="6">
        <v>0.05</v>
      </c>
      <c r="I383" s="6">
        <v>0</v>
      </c>
      <c r="J383" s="61">
        <v>0.03</v>
      </c>
      <c r="K383" s="6">
        <v>0.4</v>
      </c>
      <c r="L383" s="6">
        <v>31</v>
      </c>
      <c r="M383" s="6">
        <v>121</v>
      </c>
      <c r="N383" s="6">
        <v>8</v>
      </c>
      <c r="O383" s="6">
        <v>0.6</v>
      </c>
    </row>
    <row r="384" spans="1:15" ht="19.5" customHeight="1">
      <c r="A384" s="6" t="s">
        <v>74</v>
      </c>
      <c r="B384" s="86" t="s">
        <v>42</v>
      </c>
      <c r="C384" s="5" t="s">
        <v>36</v>
      </c>
      <c r="D384" s="76">
        <v>0.3</v>
      </c>
      <c r="E384" s="6">
        <v>0</v>
      </c>
      <c r="F384" s="6">
        <v>15.2</v>
      </c>
      <c r="G384" s="33">
        <v>61</v>
      </c>
      <c r="H384" s="6">
        <v>0</v>
      </c>
      <c r="I384" s="6">
        <v>3</v>
      </c>
      <c r="J384" s="6">
        <v>0</v>
      </c>
      <c r="K384" s="5">
        <v>0</v>
      </c>
      <c r="L384" s="6">
        <v>7.4</v>
      </c>
      <c r="M384" s="6">
        <v>9</v>
      </c>
      <c r="N384" s="6">
        <v>5</v>
      </c>
      <c r="O384" s="6">
        <v>0.1</v>
      </c>
    </row>
    <row r="385" spans="1:15" ht="19.5" customHeight="1">
      <c r="A385" s="5" t="s">
        <v>32</v>
      </c>
      <c r="B385" s="86" t="s">
        <v>68</v>
      </c>
      <c r="C385" s="6">
        <v>100</v>
      </c>
      <c r="D385" s="76">
        <v>0.7</v>
      </c>
      <c r="E385" s="6">
        <v>0.3</v>
      </c>
      <c r="F385" s="6">
        <v>10.4</v>
      </c>
      <c r="G385" s="6">
        <v>47.7</v>
      </c>
      <c r="H385" s="6">
        <v>0</v>
      </c>
      <c r="I385" s="6">
        <v>45</v>
      </c>
      <c r="J385" s="6">
        <v>0</v>
      </c>
      <c r="K385" s="5">
        <v>0.2</v>
      </c>
      <c r="L385" s="6">
        <v>31</v>
      </c>
      <c r="M385" s="6">
        <v>21</v>
      </c>
      <c r="N385" s="6">
        <v>12</v>
      </c>
      <c r="O385" s="6">
        <v>0.2</v>
      </c>
    </row>
    <row r="386" spans="1:15" ht="20.100000000000001" customHeight="1">
      <c r="A386" s="5" t="s">
        <v>32</v>
      </c>
      <c r="B386" s="86" t="s">
        <v>39</v>
      </c>
      <c r="C386" s="6">
        <v>40</v>
      </c>
      <c r="D386" s="76">
        <v>2.6</v>
      </c>
      <c r="E386" s="6">
        <v>0.5</v>
      </c>
      <c r="F386" s="6">
        <v>15.8</v>
      </c>
      <c r="G386" s="6">
        <v>78.239999999999995</v>
      </c>
      <c r="H386" s="6">
        <v>0.1</v>
      </c>
      <c r="I386" s="5">
        <v>0</v>
      </c>
      <c r="J386" s="5">
        <v>0</v>
      </c>
      <c r="K386" s="5">
        <v>1.6</v>
      </c>
      <c r="L386" s="6">
        <v>11.6</v>
      </c>
      <c r="M386" s="6">
        <v>13.4</v>
      </c>
      <c r="N386" s="6">
        <v>55.8</v>
      </c>
      <c r="O386" s="6">
        <v>3.2</v>
      </c>
    </row>
    <row r="387" spans="1:15" ht="20.100000000000001" customHeight="1">
      <c r="A387" s="111" t="s">
        <v>57</v>
      </c>
      <c r="B387" s="111"/>
      <c r="C387" s="111"/>
      <c r="D387" s="76">
        <f>SUM(D382:D386)</f>
        <v>16.580000000000002</v>
      </c>
      <c r="E387" s="76">
        <f t="shared" ref="E387:O387" si="62">SUM(E382:E386)</f>
        <v>13.46</v>
      </c>
      <c r="F387" s="76">
        <f t="shared" si="62"/>
        <v>72.58</v>
      </c>
      <c r="G387" s="76">
        <f t="shared" si="62"/>
        <v>445.59999999999997</v>
      </c>
      <c r="H387" s="76">
        <f t="shared" si="62"/>
        <v>0.186</v>
      </c>
      <c r="I387" s="76">
        <f t="shared" si="62"/>
        <v>48</v>
      </c>
      <c r="J387" s="76">
        <f t="shared" si="62"/>
        <v>0.15000000000000002</v>
      </c>
      <c r="K387" s="76">
        <f t="shared" si="62"/>
        <v>2.68</v>
      </c>
      <c r="L387" s="76">
        <f t="shared" si="62"/>
        <v>85.799999999999983</v>
      </c>
      <c r="M387" s="76">
        <f t="shared" si="62"/>
        <v>252.24</v>
      </c>
      <c r="N387" s="76">
        <f t="shared" si="62"/>
        <v>108.16</v>
      </c>
      <c r="O387" s="76">
        <f t="shared" si="62"/>
        <v>4.9400000000000004</v>
      </c>
    </row>
    <row r="388" spans="1:15" ht="20.100000000000001" customHeight="1">
      <c r="A388" s="110" t="s">
        <v>58</v>
      </c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1:15" ht="20.100000000000001" customHeight="1">
      <c r="A389" s="5" t="s">
        <v>101</v>
      </c>
      <c r="B389" s="86" t="s">
        <v>61</v>
      </c>
      <c r="C389" s="6">
        <v>50</v>
      </c>
      <c r="D389" s="76">
        <v>3.6</v>
      </c>
      <c r="E389" s="6">
        <v>3</v>
      </c>
      <c r="F389" s="6">
        <v>27.2</v>
      </c>
      <c r="G389" s="6">
        <v>152</v>
      </c>
      <c r="H389" s="6">
        <v>7.0000000000000007E-2</v>
      </c>
      <c r="I389" s="5">
        <v>0</v>
      </c>
      <c r="J389" s="6">
        <v>0.02</v>
      </c>
      <c r="K389" s="5">
        <v>0.5</v>
      </c>
      <c r="L389" s="6">
        <v>9</v>
      </c>
      <c r="M389" s="6">
        <v>5.5</v>
      </c>
      <c r="N389" s="6">
        <v>32</v>
      </c>
      <c r="O389" s="6">
        <v>0.4</v>
      </c>
    </row>
    <row r="390" spans="1:15" ht="20.100000000000001" customHeight="1">
      <c r="A390" s="6" t="s">
        <v>95</v>
      </c>
      <c r="B390" s="87" t="s">
        <v>49</v>
      </c>
      <c r="C390" s="5" t="s">
        <v>31</v>
      </c>
      <c r="D390" s="76">
        <v>1.5</v>
      </c>
      <c r="E390" s="6">
        <v>1.7</v>
      </c>
      <c r="F390" s="6">
        <v>17.399999999999999</v>
      </c>
      <c r="G390" s="6">
        <v>91.2</v>
      </c>
      <c r="H390" s="5">
        <v>0</v>
      </c>
      <c r="I390" s="5">
        <v>0.2</v>
      </c>
      <c r="J390" s="5">
        <v>0</v>
      </c>
      <c r="K390" s="5">
        <v>0</v>
      </c>
      <c r="L390" s="5">
        <v>56.2</v>
      </c>
      <c r="M390" s="5">
        <v>38.700000000000003</v>
      </c>
      <c r="N390" s="5">
        <v>9.1999999999999993</v>
      </c>
      <c r="O390" s="5">
        <v>0.5</v>
      </c>
    </row>
    <row r="391" spans="1:15" ht="20.100000000000001" customHeight="1">
      <c r="A391" s="143" t="s">
        <v>59</v>
      </c>
      <c r="B391" s="144"/>
      <c r="C391" s="145"/>
      <c r="D391" s="78">
        <f>D390+D389</f>
        <v>5.0999999999999996</v>
      </c>
      <c r="E391" s="78">
        <f t="shared" ref="E391:O391" si="63">E390+E389</f>
        <v>4.7</v>
      </c>
      <c r="F391" s="78">
        <f t="shared" si="63"/>
        <v>44.599999999999994</v>
      </c>
      <c r="G391" s="78">
        <f t="shared" si="63"/>
        <v>243.2</v>
      </c>
      <c r="H391" s="78">
        <f t="shared" si="63"/>
        <v>7.0000000000000007E-2</v>
      </c>
      <c r="I391" s="78">
        <f t="shared" si="63"/>
        <v>0.2</v>
      </c>
      <c r="J391" s="78">
        <f t="shared" si="63"/>
        <v>0.02</v>
      </c>
      <c r="K391" s="78">
        <f t="shared" si="63"/>
        <v>0.5</v>
      </c>
      <c r="L391" s="78">
        <f t="shared" si="63"/>
        <v>65.2</v>
      </c>
      <c r="M391" s="78">
        <f t="shared" si="63"/>
        <v>44.2</v>
      </c>
      <c r="N391" s="78">
        <f t="shared" si="63"/>
        <v>41.2</v>
      </c>
      <c r="O391" s="22">
        <f t="shared" si="63"/>
        <v>0.9</v>
      </c>
    </row>
    <row r="392" spans="1:15" ht="20.100000000000001" customHeight="1">
      <c r="A392" s="131" t="s">
        <v>28</v>
      </c>
      <c r="B392" s="131"/>
      <c r="C392" s="131"/>
      <c r="D392" s="23">
        <f t="shared" ref="D392:O392" si="64">D391+D387+D380+D376+D369</f>
        <v>73.140000000000015</v>
      </c>
      <c r="E392" s="23">
        <f t="shared" si="64"/>
        <v>70.739999999999995</v>
      </c>
      <c r="F392" s="23">
        <f t="shared" si="64"/>
        <v>331.66</v>
      </c>
      <c r="G392" s="23">
        <f t="shared" si="64"/>
        <v>2182.29</v>
      </c>
      <c r="H392" s="23">
        <f t="shared" si="64"/>
        <v>1.8760000000000003</v>
      </c>
      <c r="I392" s="23">
        <f t="shared" si="64"/>
        <v>128.87</v>
      </c>
      <c r="J392" s="23">
        <f t="shared" si="64"/>
        <v>41.43</v>
      </c>
      <c r="K392" s="23">
        <f t="shared" si="64"/>
        <v>17.579999999999998</v>
      </c>
      <c r="L392" s="23">
        <f t="shared" si="64"/>
        <v>709.6099999999999</v>
      </c>
      <c r="M392" s="23">
        <f t="shared" si="64"/>
        <v>1315.74</v>
      </c>
      <c r="N392" s="23">
        <f t="shared" si="64"/>
        <v>388.44000000000005</v>
      </c>
      <c r="O392" s="7">
        <f t="shared" si="64"/>
        <v>19.000000000000004</v>
      </c>
    </row>
    <row r="393" spans="1:15" ht="27" customHeight="1">
      <c r="A393" s="104" t="s">
        <v>0</v>
      </c>
      <c r="B393" s="104"/>
      <c r="C393" s="104"/>
      <c r="D393" s="104"/>
      <c r="E393" s="104"/>
      <c r="F393" s="104"/>
      <c r="G393" s="105" t="s">
        <v>71</v>
      </c>
      <c r="H393" s="105"/>
      <c r="I393" s="105"/>
      <c r="J393" s="105"/>
      <c r="K393" s="105"/>
      <c r="L393" s="105"/>
      <c r="M393" s="105"/>
      <c r="N393" s="105"/>
      <c r="O393" s="105"/>
    </row>
    <row r="394" spans="1:15" ht="63" customHeight="1">
      <c r="A394" s="109" t="s">
        <v>143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1:15" ht="11.1" customHeight="1">
      <c r="A395" s="16"/>
      <c r="B395" s="17"/>
      <c r="C395" s="17"/>
      <c r="D395" s="18"/>
      <c r="E395" s="19"/>
      <c r="F395" s="19"/>
      <c r="G395" s="20"/>
      <c r="H395" s="19"/>
      <c r="I395" s="19"/>
      <c r="J395" s="19"/>
      <c r="K395" s="19"/>
      <c r="L395" s="19"/>
      <c r="M395" s="19"/>
      <c r="N395" s="19"/>
      <c r="O395" s="19"/>
    </row>
    <row r="396" spans="1:15" ht="15.75" customHeight="1">
      <c r="A396" s="27"/>
      <c r="B396" s="28"/>
      <c r="D396" s="133" t="s">
        <v>1</v>
      </c>
      <c r="E396" s="133"/>
      <c r="F396" s="29" t="s">
        <v>110</v>
      </c>
      <c r="I396" s="134" t="s">
        <v>3</v>
      </c>
      <c r="J396" s="134"/>
    </row>
    <row r="397" spans="1:15" ht="18" customHeight="1">
      <c r="D397" s="133" t="s">
        <v>4</v>
      </c>
      <c r="E397" s="133"/>
      <c r="F397" s="31">
        <v>2</v>
      </c>
      <c r="I397" s="134" t="s">
        <v>5</v>
      </c>
      <c r="J397" s="134"/>
      <c r="K397" s="149" t="s">
        <v>140</v>
      </c>
      <c r="L397" s="149"/>
    </row>
    <row r="398" spans="1:15" ht="20.100000000000001" customHeight="1">
      <c r="A398" s="150" t="s">
        <v>6</v>
      </c>
      <c r="B398" s="150" t="s">
        <v>7</v>
      </c>
      <c r="C398" s="150" t="s">
        <v>8</v>
      </c>
      <c r="D398" s="152" t="s">
        <v>9</v>
      </c>
      <c r="E398" s="152"/>
      <c r="F398" s="152"/>
      <c r="G398" s="153" t="s">
        <v>10</v>
      </c>
      <c r="H398" s="152" t="s">
        <v>11</v>
      </c>
      <c r="I398" s="152"/>
      <c r="J398" s="152"/>
      <c r="K398" s="152"/>
      <c r="L398" s="155" t="s">
        <v>12</v>
      </c>
      <c r="M398" s="155"/>
      <c r="N398" s="155"/>
      <c r="O398" s="155"/>
    </row>
    <row r="399" spans="1:15" ht="21.75" customHeight="1">
      <c r="A399" s="151"/>
      <c r="B399" s="151"/>
      <c r="C399" s="151"/>
      <c r="D399" s="82" t="s">
        <v>13</v>
      </c>
      <c r="E399" s="82" t="s">
        <v>14</v>
      </c>
      <c r="F399" s="82" t="s">
        <v>15</v>
      </c>
      <c r="G399" s="154"/>
      <c r="H399" s="82" t="s">
        <v>16</v>
      </c>
      <c r="I399" s="82" t="s">
        <v>17</v>
      </c>
      <c r="J399" s="82" t="s">
        <v>18</v>
      </c>
      <c r="K399" s="82" t="s">
        <v>19</v>
      </c>
      <c r="L399" s="82" t="s">
        <v>20</v>
      </c>
      <c r="M399" s="82" t="s">
        <v>21</v>
      </c>
      <c r="N399" s="82" t="s">
        <v>22</v>
      </c>
      <c r="O399" s="59" t="s">
        <v>23</v>
      </c>
    </row>
    <row r="400" spans="1:15" ht="20.100000000000001" customHeight="1">
      <c r="A400" s="78">
        <v>1</v>
      </c>
      <c r="B400" s="97">
        <v>2</v>
      </c>
      <c r="C400" s="78">
        <v>3</v>
      </c>
      <c r="D400" s="78">
        <v>4</v>
      </c>
      <c r="E400" s="78">
        <v>5</v>
      </c>
      <c r="F400" s="78">
        <v>6</v>
      </c>
      <c r="G400" s="78">
        <v>7</v>
      </c>
      <c r="H400" s="78">
        <v>8</v>
      </c>
      <c r="I400" s="78">
        <v>9</v>
      </c>
      <c r="J400" s="78">
        <v>10</v>
      </c>
      <c r="K400" s="78">
        <v>11</v>
      </c>
      <c r="L400" s="78">
        <v>12</v>
      </c>
      <c r="M400" s="78">
        <v>13</v>
      </c>
      <c r="N400" s="78">
        <v>14</v>
      </c>
      <c r="O400" s="34">
        <v>15</v>
      </c>
    </row>
    <row r="401" spans="1:15" ht="20.100000000000001" customHeight="1">
      <c r="A401" s="111" t="s">
        <v>24</v>
      </c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1:15" ht="20.100000000000001" customHeight="1">
      <c r="A402" s="6" t="s">
        <v>96</v>
      </c>
      <c r="B402" s="87" t="s">
        <v>50</v>
      </c>
      <c r="C402" s="5" t="s">
        <v>36</v>
      </c>
      <c r="D402" s="76">
        <v>7</v>
      </c>
      <c r="E402" s="6">
        <v>8.6</v>
      </c>
      <c r="F402" s="6">
        <v>33.299999999999997</v>
      </c>
      <c r="G402" s="33">
        <v>238.23</v>
      </c>
      <c r="H402" s="6">
        <v>0.1</v>
      </c>
      <c r="I402" s="6">
        <v>1.9</v>
      </c>
      <c r="J402" s="6">
        <v>0.1</v>
      </c>
      <c r="K402" s="6">
        <v>0.2</v>
      </c>
      <c r="L402" s="6">
        <v>186</v>
      </c>
      <c r="M402" s="6">
        <v>174</v>
      </c>
      <c r="N402" s="6">
        <v>34.4</v>
      </c>
      <c r="O402" s="6">
        <v>0.6</v>
      </c>
    </row>
    <row r="403" spans="1:15" ht="20.100000000000001" customHeight="1">
      <c r="A403" s="6" t="s">
        <v>89</v>
      </c>
      <c r="B403" s="87" t="s">
        <v>38</v>
      </c>
      <c r="C403" s="5">
        <v>200</v>
      </c>
      <c r="D403" s="76">
        <v>0.6</v>
      </c>
      <c r="E403" s="5">
        <v>0.1</v>
      </c>
      <c r="F403" s="6">
        <v>45.7</v>
      </c>
      <c r="G403" s="6">
        <v>176</v>
      </c>
      <c r="H403" s="5">
        <v>1.1000000000000001</v>
      </c>
      <c r="I403" s="5">
        <v>0</v>
      </c>
      <c r="J403" s="5">
        <v>35.6</v>
      </c>
      <c r="K403" s="5">
        <v>6.5</v>
      </c>
      <c r="L403" s="5">
        <v>151.19999999999999</v>
      </c>
      <c r="M403" s="5">
        <v>327.60000000000002</v>
      </c>
      <c r="N403" s="5">
        <v>25.2</v>
      </c>
      <c r="O403" s="5">
        <v>3.6</v>
      </c>
    </row>
    <row r="404" spans="1:15" ht="20.100000000000001" customHeight="1">
      <c r="A404" s="5" t="s">
        <v>32</v>
      </c>
      <c r="B404" s="87" t="s">
        <v>51</v>
      </c>
      <c r="C404" s="6">
        <v>40</v>
      </c>
      <c r="D404" s="70">
        <v>3.16</v>
      </c>
      <c r="E404" s="5">
        <v>0.4</v>
      </c>
      <c r="F404" s="5">
        <v>19.3</v>
      </c>
      <c r="G404" s="5">
        <v>94.4</v>
      </c>
      <c r="H404" s="5">
        <v>7.0000000000000007E-2</v>
      </c>
      <c r="I404" s="5">
        <v>0</v>
      </c>
      <c r="J404" s="5">
        <v>0</v>
      </c>
      <c r="K404" s="5">
        <v>0.3</v>
      </c>
      <c r="L404" s="5">
        <v>9.1999999999999993</v>
      </c>
      <c r="M404" s="5">
        <v>34.799999999999997</v>
      </c>
      <c r="N404" s="5">
        <v>13.2</v>
      </c>
      <c r="O404" s="5">
        <v>0.8</v>
      </c>
    </row>
    <row r="405" spans="1:15" ht="20.100000000000001" customHeight="1">
      <c r="A405" s="111" t="s">
        <v>25</v>
      </c>
      <c r="B405" s="111"/>
      <c r="C405" s="111"/>
      <c r="D405" s="76">
        <f t="shared" ref="D405:O405" si="65">SUM(D402:D404)</f>
        <v>10.76</v>
      </c>
      <c r="E405" s="76">
        <f t="shared" si="65"/>
        <v>9.1</v>
      </c>
      <c r="F405" s="76">
        <f t="shared" si="65"/>
        <v>98.3</v>
      </c>
      <c r="G405" s="76">
        <f t="shared" si="65"/>
        <v>508.63</v>
      </c>
      <c r="H405" s="76">
        <f t="shared" si="65"/>
        <v>1.2700000000000002</v>
      </c>
      <c r="I405" s="76">
        <f t="shared" si="65"/>
        <v>1.9</v>
      </c>
      <c r="J405" s="76">
        <f t="shared" si="65"/>
        <v>35.700000000000003</v>
      </c>
      <c r="K405" s="76">
        <f t="shared" si="65"/>
        <v>7</v>
      </c>
      <c r="L405" s="76">
        <f t="shared" si="65"/>
        <v>346.4</v>
      </c>
      <c r="M405" s="76">
        <f t="shared" si="65"/>
        <v>536.4</v>
      </c>
      <c r="N405" s="76">
        <f t="shared" si="65"/>
        <v>72.8</v>
      </c>
      <c r="O405" s="76">
        <f t="shared" si="65"/>
        <v>5</v>
      </c>
    </row>
    <row r="406" spans="1:15" ht="20.100000000000001" customHeight="1">
      <c r="A406" s="125" t="s">
        <v>26</v>
      </c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62"/>
    </row>
    <row r="407" spans="1:15" ht="20.100000000000001" customHeight="1">
      <c r="A407" s="5" t="s">
        <v>102</v>
      </c>
      <c r="B407" s="86" t="s">
        <v>115</v>
      </c>
      <c r="C407" s="5" t="s">
        <v>36</v>
      </c>
      <c r="D407" s="5">
        <v>2.56</v>
      </c>
      <c r="E407" s="5">
        <v>4.4800000000000004</v>
      </c>
      <c r="F407" s="5">
        <v>9.68</v>
      </c>
      <c r="G407" s="5">
        <v>89.6</v>
      </c>
      <c r="H407" s="6">
        <v>0.2</v>
      </c>
      <c r="I407" s="6">
        <v>9.5</v>
      </c>
      <c r="J407" s="6">
        <v>19.5</v>
      </c>
      <c r="K407" s="5">
        <v>1.7</v>
      </c>
      <c r="L407" s="6">
        <v>10.3</v>
      </c>
      <c r="M407" s="6">
        <v>144</v>
      </c>
      <c r="N407" s="6">
        <v>27</v>
      </c>
      <c r="O407" s="6">
        <v>0.8</v>
      </c>
    </row>
    <row r="408" spans="1:15" ht="32.25" customHeight="1">
      <c r="A408" s="6" t="s">
        <v>131</v>
      </c>
      <c r="B408" s="87" t="s">
        <v>132</v>
      </c>
      <c r="C408" s="6" t="s">
        <v>164</v>
      </c>
      <c r="D408" s="76">
        <v>16.739999999999998</v>
      </c>
      <c r="E408" s="6">
        <v>11.2</v>
      </c>
      <c r="F408" s="6">
        <v>8.19</v>
      </c>
      <c r="G408" s="6">
        <v>200.56</v>
      </c>
      <c r="H408" s="6">
        <v>0.1</v>
      </c>
      <c r="I408" s="6">
        <v>1.3</v>
      </c>
      <c r="J408" s="5">
        <v>0</v>
      </c>
      <c r="K408" s="6">
        <v>4.5999999999999996</v>
      </c>
      <c r="L408" s="6">
        <v>26.1</v>
      </c>
      <c r="M408" s="6">
        <v>122</v>
      </c>
      <c r="N408" s="6">
        <v>18.7</v>
      </c>
      <c r="O408" s="6">
        <v>2.8</v>
      </c>
    </row>
    <row r="409" spans="1:15" ht="20.100000000000001" customHeight="1">
      <c r="A409" s="6" t="s">
        <v>76</v>
      </c>
      <c r="B409" s="86" t="s">
        <v>44</v>
      </c>
      <c r="C409" s="6" t="s">
        <v>165</v>
      </c>
      <c r="D409" s="76">
        <v>5.52</v>
      </c>
      <c r="E409" s="6">
        <v>8.76</v>
      </c>
      <c r="F409" s="6">
        <v>57.84</v>
      </c>
      <c r="G409" s="6">
        <v>307.56</v>
      </c>
      <c r="H409" s="6">
        <v>0.12000000000000001</v>
      </c>
      <c r="I409" s="5">
        <v>0</v>
      </c>
      <c r="J409" s="5">
        <v>3.5999999999999997E-2</v>
      </c>
      <c r="K409" s="5">
        <v>0.36</v>
      </c>
      <c r="L409" s="6">
        <v>16.559999999999999</v>
      </c>
      <c r="M409" s="6">
        <v>110.39999999999999</v>
      </c>
      <c r="N409" s="6">
        <v>33.6</v>
      </c>
      <c r="O409" s="6">
        <v>0.72</v>
      </c>
    </row>
    <row r="410" spans="1:15" ht="20.100000000000001" customHeight="1">
      <c r="A410" s="6" t="s">
        <v>90</v>
      </c>
      <c r="B410" s="86" t="s">
        <v>46</v>
      </c>
      <c r="C410" s="6">
        <v>200</v>
      </c>
      <c r="D410" s="76">
        <v>0</v>
      </c>
      <c r="E410" s="6">
        <v>0</v>
      </c>
      <c r="F410" s="6">
        <v>15</v>
      </c>
      <c r="G410" s="6">
        <v>60</v>
      </c>
      <c r="H410" s="6">
        <v>0</v>
      </c>
      <c r="I410" s="6">
        <v>0</v>
      </c>
      <c r="J410" s="6">
        <v>0</v>
      </c>
      <c r="K410" s="5">
        <v>0</v>
      </c>
      <c r="L410" s="6">
        <v>5</v>
      </c>
      <c r="M410" s="6">
        <v>8</v>
      </c>
      <c r="N410" s="6">
        <v>4</v>
      </c>
      <c r="O410" s="6">
        <v>1</v>
      </c>
    </row>
    <row r="411" spans="1:15" ht="20.100000000000001" customHeight="1">
      <c r="A411" s="5" t="s">
        <v>32</v>
      </c>
      <c r="B411" s="86" t="s">
        <v>39</v>
      </c>
      <c r="C411" s="6">
        <v>40</v>
      </c>
      <c r="D411" s="76">
        <v>2.6</v>
      </c>
      <c r="E411" s="6">
        <v>0.5</v>
      </c>
      <c r="F411" s="6">
        <v>15.8</v>
      </c>
      <c r="G411" s="6">
        <v>78.239999999999995</v>
      </c>
      <c r="H411" s="6">
        <v>0.1</v>
      </c>
      <c r="I411" s="5">
        <v>0</v>
      </c>
      <c r="J411" s="5">
        <v>0</v>
      </c>
      <c r="K411" s="5">
        <v>1.6</v>
      </c>
      <c r="L411" s="6">
        <v>11.6</v>
      </c>
      <c r="M411" s="6">
        <v>13.4</v>
      </c>
      <c r="N411" s="6">
        <v>55.8</v>
      </c>
      <c r="O411" s="6">
        <v>3.2</v>
      </c>
    </row>
    <row r="412" spans="1:15" ht="20.100000000000001" customHeight="1">
      <c r="A412" s="111" t="s">
        <v>27</v>
      </c>
      <c r="B412" s="111"/>
      <c r="C412" s="111"/>
      <c r="D412" s="76">
        <f t="shared" ref="D412:O412" si="66">SUM(D407:D411)</f>
        <v>27.419999999999998</v>
      </c>
      <c r="E412" s="76">
        <f t="shared" si="66"/>
        <v>24.939999999999998</v>
      </c>
      <c r="F412" s="76">
        <f t="shared" si="66"/>
        <v>106.51</v>
      </c>
      <c r="G412" s="76">
        <f t="shared" si="66"/>
        <v>735.96</v>
      </c>
      <c r="H412" s="76">
        <f t="shared" si="66"/>
        <v>0.52</v>
      </c>
      <c r="I412" s="76">
        <f t="shared" si="66"/>
        <v>10.8</v>
      </c>
      <c r="J412" s="76">
        <f t="shared" si="66"/>
        <v>19.536000000000001</v>
      </c>
      <c r="K412" s="76">
        <f t="shared" si="66"/>
        <v>8.26</v>
      </c>
      <c r="L412" s="76">
        <f t="shared" si="66"/>
        <v>69.56</v>
      </c>
      <c r="M412" s="76">
        <f t="shared" si="66"/>
        <v>397.79999999999995</v>
      </c>
      <c r="N412" s="76">
        <f t="shared" si="66"/>
        <v>139.10000000000002</v>
      </c>
      <c r="O412" s="76">
        <f t="shared" si="66"/>
        <v>8.52</v>
      </c>
    </row>
    <row r="413" spans="1:15" ht="20.100000000000001" customHeight="1">
      <c r="A413" s="111" t="s">
        <v>54</v>
      </c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1:15" ht="20.100000000000001" customHeight="1">
      <c r="A414" s="6" t="s">
        <v>159</v>
      </c>
      <c r="B414" s="87" t="s">
        <v>160</v>
      </c>
      <c r="C414" s="5">
        <v>200</v>
      </c>
      <c r="D414" s="76">
        <v>0.2</v>
      </c>
      <c r="E414" s="6">
        <v>0</v>
      </c>
      <c r="F414" s="6">
        <v>25.7</v>
      </c>
      <c r="G414" s="6">
        <v>105</v>
      </c>
      <c r="H414" s="6">
        <v>0.01</v>
      </c>
      <c r="I414" s="6">
        <v>13</v>
      </c>
      <c r="J414" s="6">
        <v>0</v>
      </c>
      <c r="K414" s="5">
        <v>0.1</v>
      </c>
      <c r="L414" s="6">
        <v>8</v>
      </c>
      <c r="M414" s="6">
        <v>3</v>
      </c>
      <c r="N414" s="6">
        <v>5</v>
      </c>
      <c r="O414" s="6">
        <v>0</v>
      </c>
    </row>
    <row r="415" spans="1:15" ht="20.100000000000001" customHeight="1">
      <c r="A415" s="6" t="s">
        <v>32</v>
      </c>
      <c r="B415" s="86" t="s">
        <v>114</v>
      </c>
      <c r="C415" s="6">
        <v>30</v>
      </c>
      <c r="D415" s="76">
        <v>1.1299999999999999</v>
      </c>
      <c r="E415" s="6">
        <v>1.47</v>
      </c>
      <c r="F415" s="6">
        <v>11.16</v>
      </c>
      <c r="G415" s="6">
        <v>62.5</v>
      </c>
      <c r="H415" s="6">
        <v>0</v>
      </c>
      <c r="I415" s="6">
        <v>45</v>
      </c>
      <c r="J415" s="6">
        <v>0</v>
      </c>
      <c r="K415" s="5">
        <v>0.2</v>
      </c>
      <c r="L415" s="6">
        <v>0.53</v>
      </c>
      <c r="M415" s="6">
        <v>4.3</v>
      </c>
      <c r="N415" s="6">
        <v>13.5</v>
      </c>
      <c r="O415" s="6">
        <v>0.2</v>
      </c>
    </row>
    <row r="416" spans="1:15" ht="20.100000000000001" customHeight="1">
      <c r="A416" s="111" t="s">
        <v>56</v>
      </c>
      <c r="B416" s="111"/>
      <c r="C416" s="111"/>
      <c r="D416" s="76">
        <f t="shared" ref="D416:O416" si="67">SUM(D414:D415)</f>
        <v>1.3299999999999998</v>
      </c>
      <c r="E416" s="76">
        <f t="shared" si="67"/>
        <v>1.47</v>
      </c>
      <c r="F416" s="76">
        <f t="shared" si="67"/>
        <v>36.86</v>
      </c>
      <c r="G416" s="76">
        <f t="shared" si="67"/>
        <v>167.5</v>
      </c>
      <c r="H416" s="76">
        <f t="shared" si="67"/>
        <v>0.01</v>
      </c>
      <c r="I416" s="76">
        <f t="shared" si="67"/>
        <v>58</v>
      </c>
      <c r="J416" s="76">
        <f t="shared" si="67"/>
        <v>0</v>
      </c>
      <c r="K416" s="76">
        <f t="shared" si="67"/>
        <v>0.30000000000000004</v>
      </c>
      <c r="L416" s="76">
        <f t="shared" si="67"/>
        <v>8.5299999999999994</v>
      </c>
      <c r="M416" s="76">
        <f t="shared" si="67"/>
        <v>7.3</v>
      </c>
      <c r="N416" s="76">
        <f t="shared" si="67"/>
        <v>18.5</v>
      </c>
      <c r="O416" s="76">
        <f t="shared" si="67"/>
        <v>0.2</v>
      </c>
    </row>
    <row r="417" spans="1:15" ht="20.100000000000001" customHeight="1">
      <c r="A417" s="111" t="s">
        <v>55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1:15" ht="20.100000000000001" customHeight="1">
      <c r="A418" s="6" t="s">
        <v>118</v>
      </c>
      <c r="B418" s="87" t="s">
        <v>119</v>
      </c>
      <c r="C418" s="6" t="s">
        <v>163</v>
      </c>
      <c r="D418" s="76">
        <v>14.8</v>
      </c>
      <c r="E418" s="6">
        <v>14.6</v>
      </c>
      <c r="F418" s="6">
        <v>20.2</v>
      </c>
      <c r="G418" s="6">
        <v>393.6</v>
      </c>
      <c r="H418" s="5">
        <v>0.2</v>
      </c>
      <c r="I418" s="5">
        <v>0</v>
      </c>
      <c r="J418" s="5">
        <v>0</v>
      </c>
      <c r="K418" s="5">
        <v>0.4</v>
      </c>
      <c r="L418" s="5">
        <v>36</v>
      </c>
      <c r="M418" s="5">
        <v>162</v>
      </c>
      <c r="N418" s="5">
        <v>20</v>
      </c>
      <c r="O418" s="5">
        <v>2</v>
      </c>
    </row>
    <row r="419" spans="1:15" ht="20.100000000000001" customHeight="1">
      <c r="A419" s="6" t="s">
        <v>81</v>
      </c>
      <c r="B419" s="87" t="s">
        <v>113</v>
      </c>
      <c r="C419" s="5" t="s">
        <v>165</v>
      </c>
      <c r="D419" s="76">
        <v>6.7199999999999989</v>
      </c>
      <c r="E419" s="6">
        <v>5.76</v>
      </c>
      <c r="F419" s="6">
        <v>43.199999999999996</v>
      </c>
      <c r="G419" s="6">
        <v>251.53200000000004</v>
      </c>
      <c r="H419" s="6">
        <v>0.12000000000000001</v>
      </c>
      <c r="I419" s="6">
        <v>17.639999999999997</v>
      </c>
      <c r="J419" s="5">
        <v>0.36</v>
      </c>
      <c r="K419" s="6">
        <v>7.2</v>
      </c>
      <c r="L419" s="6">
        <v>52.8</v>
      </c>
      <c r="M419" s="6">
        <v>259.2</v>
      </c>
      <c r="N419" s="6">
        <v>56.040000000000006</v>
      </c>
      <c r="O419" s="6">
        <v>3.24</v>
      </c>
    </row>
    <row r="420" spans="1:15" ht="20.100000000000001" customHeight="1">
      <c r="A420" s="6" t="s">
        <v>74</v>
      </c>
      <c r="B420" s="86" t="s">
        <v>42</v>
      </c>
      <c r="C420" s="5" t="s">
        <v>36</v>
      </c>
      <c r="D420" s="76">
        <v>0.3</v>
      </c>
      <c r="E420" s="6">
        <v>0</v>
      </c>
      <c r="F420" s="6">
        <v>15.2</v>
      </c>
      <c r="G420" s="33">
        <v>61</v>
      </c>
      <c r="H420" s="6">
        <v>0</v>
      </c>
      <c r="I420" s="6">
        <v>3</v>
      </c>
      <c r="J420" s="6">
        <v>0</v>
      </c>
      <c r="K420" s="5">
        <v>0</v>
      </c>
      <c r="L420" s="6">
        <v>7.4</v>
      </c>
      <c r="M420" s="6">
        <v>9</v>
      </c>
      <c r="N420" s="6">
        <v>5</v>
      </c>
      <c r="O420" s="6">
        <v>0.1</v>
      </c>
    </row>
    <row r="421" spans="1:15" ht="20.100000000000001" customHeight="1">
      <c r="A421" s="21" t="s">
        <v>32</v>
      </c>
      <c r="B421" s="86" t="s">
        <v>69</v>
      </c>
      <c r="C421" s="6">
        <v>100</v>
      </c>
      <c r="D421" s="76">
        <v>0.9</v>
      </c>
      <c r="E421" s="6">
        <v>0.2</v>
      </c>
      <c r="F421" s="6">
        <v>8.1</v>
      </c>
      <c r="G421" s="6">
        <v>43</v>
      </c>
      <c r="H421" s="6">
        <v>0</v>
      </c>
      <c r="I421" s="6">
        <v>60</v>
      </c>
      <c r="J421" s="5">
        <v>0.01</v>
      </c>
      <c r="K421" s="5">
        <v>0.2</v>
      </c>
      <c r="L421" s="6">
        <v>34</v>
      </c>
      <c r="M421" s="6">
        <v>23</v>
      </c>
      <c r="N421" s="6">
        <v>13</v>
      </c>
      <c r="O421" s="5">
        <v>0.3</v>
      </c>
    </row>
    <row r="422" spans="1:15" ht="20.100000000000001" customHeight="1">
      <c r="A422" s="5" t="s">
        <v>32</v>
      </c>
      <c r="B422" s="86" t="s">
        <v>39</v>
      </c>
      <c r="C422" s="6">
        <v>40</v>
      </c>
      <c r="D422" s="76">
        <v>2.6</v>
      </c>
      <c r="E422" s="6">
        <v>0.5</v>
      </c>
      <c r="F422" s="6">
        <v>15.8</v>
      </c>
      <c r="G422" s="6">
        <v>78.239999999999995</v>
      </c>
      <c r="H422" s="6">
        <v>0.1</v>
      </c>
      <c r="I422" s="5">
        <v>0</v>
      </c>
      <c r="J422" s="5">
        <v>0</v>
      </c>
      <c r="K422" s="5">
        <v>1.6</v>
      </c>
      <c r="L422" s="6">
        <v>11.6</v>
      </c>
      <c r="M422" s="6">
        <v>13.4</v>
      </c>
      <c r="N422" s="6">
        <v>55.8</v>
      </c>
      <c r="O422" s="6">
        <v>3.2</v>
      </c>
    </row>
    <row r="423" spans="1:15" ht="20.100000000000001" customHeight="1">
      <c r="A423" s="111" t="s">
        <v>57</v>
      </c>
      <c r="B423" s="111"/>
      <c r="C423" s="111"/>
      <c r="D423" s="76">
        <f>D422+D420+D419+D418</f>
        <v>24.42</v>
      </c>
      <c r="E423" s="76">
        <f t="shared" ref="E423:O423" si="68">E422+E420+E419+E418</f>
        <v>20.86</v>
      </c>
      <c r="F423" s="76">
        <f t="shared" si="68"/>
        <v>94.399999999999991</v>
      </c>
      <c r="G423" s="76">
        <f t="shared" si="68"/>
        <v>784.37200000000007</v>
      </c>
      <c r="H423" s="76">
        <f t="shared" si="68"/>
        <v>0.42000000000000004</v>
      </c>
      <c r="I423" s="76">
        <f t="shared" si="68"/>
        <v>20.639999999999997</v>
      </c>
      <c r="J423" s="76">
        <f t="shared" si="68"/>
        <v>0.36</v>
      </c>
      <c r="K423" s="76">
        <f t="shared" si="68"/>
        <v>9.2000000000000011</v>
      </c>
      <c r="L423" s="76">
        <f t="shared" si="68"/>
        <v>107.8</v>
      </c>
      <c r="M423" s="76">
        <f t="shared" si="68"/>
        <v>443.59999999999997</v>
      </c>
      <c r="N423" s="76">
        <f t="shared" si="68"/>
        <v>136.84</v>
      </c>
      <c r="O423" s="76">
        <f t="shared" si="68"/>
        <v>8.5400000000000009</v>
      </c>
    </row>
    <row r="424" spans="1:15" ht="20.100000000000001" customHeight="1">
      <c r="A424" s="110" t="s">
        <v>58</v>
      </c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</row>
    <row r="425" spans="1:15" ht="20.100000000000001" customHeight="1">
      <c r="A425" s="6" t="s">
        <v>72</v>
      </c>
      <c r="B425" s="86" t="s">
        <v>73</v>
      </c>
      <c r="C425" s="32" t="s">
        <v>142</v>
      </c>
      <c r="D425" s="76">
        <v>1.3</v>
      </c>
      <c r="E425" s="6">
        <v>4.5999999999999996</v>
      </c>
      <c r="F425" s="6">
        <v>21.6</v>
      </c>
      <c r="G425" s="6">
        <v>132.36000000000001</v>
      </c>
      <c r="H425" s="5">
        <v>0.09</v>
      </c>
      <c r="I425" s="5">
        <v>0</v>
      </c>
      <c r="J425" s="5">
        <v>0.04</v>
      </c>
      <c r="K425" s="5">
        <v>0.8</v>
      </c>
      <c r="L425" s="5">
        <v>12.6</v>
      </c>
      <c r="M425" s="5">
        <v>44.8</v>
      </c>
      <c r="N425" s="5">
        <v>7.7</v>
      </c>
      <c r="O425" s="5">
        <v>0.56000000000000005</v>
      </c>
    </row>
    <row r="426" spans="1:15" ht="20.100000000000001" customHeight="1">
      <c r="A426" s="6" t="s">
        <v>80</v>
      </c>
      <c r="B426" s="87" t="s">
        <v>129</v>
      </c>
      <c r="C426" s="5">
        <v>200</v>
      </c>
      <c r="D426" s="76">
        <v>6.1</v>
      </c>
      <c r="E426" s="6">
        <v>5.3</v>
      </c>
      <c r="F426" s="6">
        <v>10.1</v>
      </c>
      <c r="G426" s="6">
        <v>113</v>
      </c>
      <c r="H426" s="6">
        <v>0</v>
      </c>
      <c r="I426" s="6">
        <v>1</v>
      </c>
      <c r="J426" s="6">
        <v>0.04</v>
      </c>
      <c r="K426" s="5">
        <v>0</v>
      </c>
      <c r="L426" s="6">
        <v>290</v>
      </c>
      <c r="M426" s="6">
        <v>950</v>
      </c>
      <c r="N426" s="6">
        <v>140</v>
      </c>
      <c r="O426" s="5">
        <v>0</v>
      </c>
    </row>
    <row r="427" spans="1:15" ht="21.75" customHeight="1">
      <c r="A427" s="110" t="s">
        <v>59</v>
      </c>
      <c r="B427" s="110"/>
      <c r="C427" s="110"/>
      <c r="D427" s="76">
        <f>D426+D425</f>
        <v>7.3999999999999995</v>
      </c>
      <c r="E427" s="76">
        <f t="shared" ref="E427:O427" si="69">E426+E425</f>
        <v>9.8999999999999986</v>
      </c>
      <c r="F427" s="76">
        <f t="shared" si="69"/>
        <v>31.700000000000003</v>
      </c>
      <c r="G427" s="76">
        <v>277.8</v>
      </c>
      <c r="H427" s="76">
        <f t="shared" si="69"/>
        <v>0.09</v>
      </c>
      <c r="I427" s="76">
        <f t="shared" si="69"/>
        <v>1</v>
      </c>
      <c r="J427" s="76">
        <f t="shared" si="69"/>
        <v>0.08</v>
      </c>
      <c r="K427" s="76">
        <f t="shared" si="69"/>
        <v>0.8</v>
      </c>
      <c r="L427" s="76">
        <f t="shared" si="69"/>
        <v>302.60000000000002</v>
      </c>
      <c r="M427" s="76">
        <f t="shared" si="69"/>
        <v>994.8</v>
      </c>
      <c r="N427" s="76">
        <f t="shared" si="69"/>
        <v>147.69999999999999</v>
      </c>
      <c r="O427" s="76">
        <f t="shared" si="69"/>
        <v>0.56000000000000005</v>
      </c>
    </row>
    <row r="428" spans="1:15" ht="20.25" customHeight="1">
      <c r="A428" s="111" t="s">
        <v>28</v>
      </c>
      <c r="B428" s="111"/>
      <c r="C428" s="111"/>
      <c r="D428" s="76">
        <f>D427+D423+D416+D412+D405</f>
        <v>71.33</v>
      </c>
      <c r="E428" s="76">
        <f t="shared" ref="E428:O428" si="70">E427+E423+E416+E412+E400</f>
        <v>62.169999999999995</v>
      </c>
      <c r="F428" s="76">
        <f t="shared" si="70"/>
        <v>275.46999999999997</v>
      </c>
      <c r="G428" s="76">
        <f t="shared" si="70"/>
        <v>1972.6320000000001</v>
      </c>
      <c r="H428" s="76">
        <f t="shared" si="70"/>
        <v>9.0399999999999991</v>
      </c>
      <c r="I428" s="76">
        <f t="shared" si="70"/>
        <v>99.44</v>
      </c>
      <c r="J428" s="76">
        <f t="shared" si="70"/>
        <v>29.976000000000003</v>
      </c>
      <c r="K428" s="76">
        <f t="shared" si="70"/>
        <v>29.560000000000002</v>
      </c>
      <c r="L428" s="76">
        <f t="shared" si="70"/>
        <v>500.49</v>
      </c>
      <c r="M428" s="76">
        <f t="shared" si="70"/>
        <v>1856.4999999999998</v>
      </c>
      <c r="N428" s="76">
        <f t="shared" si="70"/>
        <v>456.14</v>
      </c>
      <c r="O428" s="76">
        <f t="shared" si="70"/>
        <v>32.82</v>
      </c>
    </row>
    <row r="429" spans="1:15" ht="23.25" customHeight="1">
      <c r="A429" s="110" t="s">
        <v>83</v>
      </c>
      <c r="B429" s="110"/>
      <c r="C429" s="110"/>
      <c r="D429" s="7">
        <f t="shared" ref="D429:O429" si="71">D428+D392+D356+D321+D285+D249+D214+D179+D143+D107+D72+D36</f>
        <v>969.61499999999978</v>
      </c>
      <c r="E429" s="76">
        <f t="shared" si="71"/>
        <v>822.77</v>
      </c>
      <c r="F429" s="76">
        <f t="shared" si="71"/>
        <v>4087.04</v>
      </c>
      <c r="G429" s="76">
        <f t="shared" si="71"/>
        <v>27615.847000000005</v>
      </c>
      <c r="H429" s="76">
        <f t="shared" si="71"/>
        <v>28.841500000000003</v>
      </c>
      <c r="I429" s="76">
        <f t="shared" si="71"/>
        <v>1577.27</v>
      </c>
      <c r="J429" s="76">
        <f t="shared" si="71"/>
        <v>274.178</v>
      </c>
      <c r="K429" s="76">
        <f t="shared" si="71"/>
        <v>224.73999999999998</v>
      </c>
      <c r="L429" s="76">
        <f t="shared" si="71"/>
        <v>9272.24</v>
      </c>
      <c r="M429" s="76">
        <f t="shared" si="71"/>
        <v>21785.53</v>
      </c>
      <c r="N429" s="76">
        <f t="shared" si="71"/>
        <v>5503.2099999999991</v>
      </c>
      <c r="O429" s="76">
        <f t="shared" si="71"/>
        <v>259.42</v>
      </c>
    </row>
    <row r="430" spans="1:15" ht="20.100000000000001" customHeight="1">
      <c r="A430" s="110" t="s">
        <v>70</v>
      </c>
      <c r="B430" s="110"/>
      <c r="C430" s="110"/>
      <c r="D430" s="35">
        <f>D429/12</f>
        <v>80.801249999999982</v>
      </c>
      <c r="E430" s="35">
        <f t="shared" ref="E430:O430" si="72">E429/12</f>
        <v>68.564166666666665</v>
      </c>
      <c r="F430" s="35">
        <f t="shared" si="72"/>
        <v>340.58666666666664</v>
      </c>
      <c r="G430" s="35">
        <f t="shared" si="72"/>
        <v>2301.3205833333336</v>
      </c>
      <c r="H430" s="35">
        <f t="shared" si="72"/>
        <v>2.4034583333333335</v>
      </c>
      <c r="I430" s="35">
        <f t="shared" si="72"/>
        <v>131.43916666666667</v>
      </c>
      <c r="J430" s="35">
        <f t="shared" si="72"/>
        <v>22.848166666666668</v>
      </c>
      <c r="K430" s="35">
        <f t="shared" si="72"/>
        <v>18.728333333333332</v>
      </c>
      <c r="L430" s="35">
        <f t="shared" si="72"/>
        <v>772.68666666666661</v>
      </c>
      <c r="M430" s="35">
        <f t="shared" si="72"/>
        <v>1815.4608333333333</v>
      </c>
      <c r="N430" s="35">
        <f t="shared" si="72"/>
        <v>458.60083333333324</v>
      </c>
      <c r="O430" s="35">
        <f t="shared" si="72"/>
        <v>21.618333333333336</v>
      </c>
    </row>
    <row r="431" spans="1:15" ht="11.45" customHeigh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21.75" customHeight="1">
      <c r="A432" s="157" t="s">
        <v>52</v>
      </c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</row>
    <row r="433" spans="1:15" ht="11.45" customHeight="1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s="36" customFormat="1" ht="28.5" customHeight="1">
      <c r="A434" s="158" t="s">
        <v>53</v>
      </c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</row>
    <row r="435" spans="1:15" s="37" customFormat="1" ht="32.25" customHeight="1">
      <c r="A435" s="159" t="s">
        <v>84</v>
      </c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</row>
    <row r="436" spans="1:15" s="36" customFormat="1" ht="21.75" customHeight="1">
      <c r="A436" s="160" t="s">
        <v>85</v>
      </c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</row>
    <row r="437" spans="1:15" s="37" customFormat="1" ht="18.75" customHeight="1">
      <c r="A437" s="161" t="s">
        <v>86</v>
      </c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</row>
    <row r="438" spans="1:15" s="37" customFormat="1" ht="24" customHeight="1">
      <c r="A438" s="156" t="s">
        <v>87</v>
      </c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</sheetData>
  <mergeCells count="278">
    <mergeCell ref="A391:C391"/>
    <mergeCell ref="A392:C392"/>
    <mergeCell ref="A393:F393"/>
    <mergeCell ref="G393:O393"/>
    <mergeCell ref="A438:O438"/>
    <mergeCell ref="A432:O432"/>
    <mergeCell ref="A434:O434"/>
    <mergeCell ref="A435:O435"/>
    <mergeCell ref="A436:O436"/>
    <mergeCell ref="A437:O437"/>
    <mergeCell ref="A417:O417"/>
    <mergeCell ref="A412:C412"/>
    <mergeCell ref="A413:O413"/>
    <mergeCell ref="A405:C405"/>
    <mergeCell ref="A406:O406"/>
    <mergeCell ref="A416:C416"/>
    <mergeCell ref="A427:C427"/>
    <mergeCell ref="A428:C428"/>
    <mergeCell ref="A429:C429"/>
    <mergeCell ref="A430:C430"/>
    <mergeCell ref="A423:C423"/>
    <mergeCell ref="A424:O424"/>
    <mergeCell ref="A401:O401"/>
    <mergeCell ref="D397:E397"/>
    <mergeCell ref="I397:J397"/>
    <mergeCell ref="K397:L397"/>
    <mergeCell ref="A398:A399"/>
    <mergeCell ref="A394:O394"/>
    <mergeCell ref="D396:E396"/>
    <mergeCell ref="I396:J396"/>
    <mergeCell ref="D398:F398"/>
    <mergeCell ref="G398:G399"/>
    <mergeCell ref="H398:K398"/>
    <mergeCell ref="L398:O398"/>
    <mergeCell ref="B398:B399"/>
    <mergeCell ref="C398:C399"/>
    <mergeCell ref="A365:O365"/>
    <mergeCell ref="A387:C387"/>
    <mergeCell ref="A388:O388"/>
    <mergeCell ref="A381:O381"/>
    <mergeCell ref="A376:C376"/>
    <mergeCell ref="A377:O377"/>
    <mergeCell ref="A369:C369"/>
    <mergeCell ref="A370:O370"/>
    <mergeCell ref="A380:C380"/>
    <mergeCell ref="D361:E361"/>
    <mergeCell ref="I361:J361"/>
    <mergeCell ref="K361:M361"/>
    <mergeCell ref="A362:A363"/>
    <mergeCell ref="B362:B363"/>
    <mergeCell ref="C362:C363"/>
    <mergeCell ref="D362:F362"/>
    <mergeCell ref="G362:G363"/>
    <mergeCell ref="H362:K362"/>
    <mergeCell ref="L362:O362"/>
    <mergeCell ref="A334:C334"/>
    <mergeCell ref="A335:O335"/>
    <mergeCell ref="L327:O327"/>
    <mergeCell ref="G357:O357"/>
    <mergeCell ref="A358:O358"/>
    <mergeCell ref="A341:C341"/>
    <mergeCell ref="A342:O342"/>
    <mergeCell ref="D360:E360"/>
    <mergeCell ref="A355:C355"/>
    <mergeCell ref="A356:C356"/>
    <mergeCell ref="A357:F357"/>
    <mergeCell ref="I360:J360"/>
    <mergeCell ref="A321:C321"/>
    <mergeCell ref="A327:A328"/>
    <mergeCell ref="B327:B328"/>
    <mergeCell ref="C327:C328"/>
    <mergeCell ref="A330:O330"/>
    <mergeCell ref="A322:F322"/>
    <mergeCell ref="G322:O322"/>
    <mergeCell ref="A323:O323"/>
    <mergeCell ref="D325:E325"/>
    <mergeCell ref="I325:J325"/>
    <mergeCell ref="D326:E326"/>
    <mergeCell ref="I326:J326"/>
    <mergeCell ref="K326:M326"/>
    <mergeCell ref="D327:F327"/>
    <mergeCell ref="G327:G328"/>
    <mergeCell ref="H327:K327"/>
    <mergeCell ref="A298:C298"/>
    <mergeCell ref="A299:O299"/>
    <mergeCell ref="L291:O291"/>
    <mergeCell ref="A294:O294"/>
    <mergeCell ref="H291:K291"/>
    <mergeCell ref="A305:C305"/>
    <mergeCell ref="A306:O306"/>
    <mergeCell ref="A309:C309"/>
    <mergeCell ref="A320:C320"/>
    <mergeCell ref="D291:F291"/>
    <mergeCell ref="G291:G292"/>
    <mergeCell ref="D289:E289"/>
    <mergeCell ref="I289:J289"/>
    <mergeCell ref="D290:E290"/>
    <mergeCell ref="I290:J290"/>
    <mergeCell ref="K290:M290"/>
    <mergeCell ref="A291:A292"/>
    <mergeCell ref="B291:B292"/>
    <mergeCell ref="C291:C292"/>
    <mergeCell ref="A262:C262"/>
    <mergeCell ref="A263:O263"/>
    <mergeCell ref="G286:O286"/>
    <mergeCell ref="A258:O258"/>
    <mergeCell ref="A284:C284"/>
    <mergeCell ref="A285:C285"/>
    <mergeCell ref="A286:F286"/>
    <mergeCell ref="A269:C269"/>
    <mergeCell ref="A287:O287"/>
    <mergeCell ref="G255:G256"/>
    <mergeCell ref="H255:K255"/>
    <mergeCell ref="D254:E254"/>
    <mergeCell ref="I254:J254"/>
    <mergeCell ref="K254:M254"/>
    <mergeCell ref="A255:A256"/>
    <mergeCell ref="A250:F250"/>
    <mergeCell ref="B255:B256"/>
    <mergeCell ref="C255:C256"/>
    <mergeCell ref="D255:F255"/>
    <mergeCell ref="L255:O255"/>
    <mergeCell ref="A227:C227"/>
    <mergeCell ref="A228:O228"/>
    <mergeCell ref="A223:O223"/>
    <mergeCell ref="A234:C234"/>
    <mergeCell ref="A249:C249"/>
    <mergeCell ref="A248:C248"/>
    <mergeCell ref="G250:O250"/>
    <mergeCell ref="A251:O251"/>
    <mergeCell ref="D253:E253"/>
    <mergeCell ref="I253:J253"/>
    <mergeCell ref="D219:E219"/>
    <mergeCell ref="I219:J219"/>
    <mergeCell ref="K219:M219"/>
    <mergeCell ref="A220:A221"/>
    <mergeCell ref="B220:B221"/>
    <mergeCell ref="C220:C221"/>
    <mergeCell ref="D220:F220"/>
    <mergeCell ref="G220:G221"/>
    <mergeCell ref="H220:K220"/>
    <mergeCell ref="L220:O220"/>
    <mergeCell ref="A215:F215"/>
    <mergeCell ref="G215:O215"/>
    <mergeCell ref="A216:O216"/>
    <mergeCell ref="D218:E218"/>
    <mergeCell ref="I218:J218"/>
    <mergeCell ref="A198:C198"/>
    <mergeCell ref="A199:O199"/>
    <mergeCell ref="A214:C214"/>
    <mergeCell ref="A213:C213"/>
    <mergeCell ref="D184:E184"/>
    <mergeCell ref="I184:J184"/>
    <mergeCell ref="K184:L184"/>
    <mergeCell ref="A179:C179"/>
    <mergeCell ref="A178:C178"/>
    <mergeCell ref="A180:F180"/>
    <mergeCell ref="A193:O193"/>
    <mergeCell ref="L185:O185"/>
    <mergeCell ref="A188:O188"/>
    <mergeCell ref="A185:A186"/>
    <mergeCell ref="B185:B186"/>
    <mergeCell ref="C185:C186"/>
    <mergeCell ref="D185:F185"/>
    <mergeCell ref="G185:G186"/>
    <mergeCell ref="H185:K185"/>
    <mergeCell ref="A192:C192"/>
    <mergeCell ref="A156:C156"/>
    <mergeCell ref="A157:O157"/>
    <mergeCell ref="A152:O152"/>
    <mergeCell ref="A163:C163"/>
    <mergeCell ref="A164:O164"/>
    <mergeCell ref="G180:O180"/>
    <mergeCell ref="A181:O181"/>
    <mergeCell ref="D183:E183"/>
    <mergeCell ref="I183:J183"/>
    <mergeCell ref="H113:K113"/>
    <mergeCell ref="A127:C127"/>
    <mergeCell ref="A128:O128"/>
    <mergeCell ref="A120:C120"/>
    <mergeCell ref="A121:O121"/>
    <mergeCell ref="K148:M148"/>
    <mergeCell ref="A149:A150"/>
    <mergeCell ref="B149:B150"/>
    <mergeCell ref="C149:C150"/>
    <mergeCell ref="D149:F149"/>
    <mergeCell ref="G149:G150"/>
    <mergeCell ref="H149:K149"/>
    <mergeCell ref="L149:O149"/>
    <mergeCell ref="A142:C142"/>
    <mergeCell ref="D148:E148"/>
    <mergeCell ref="I148:J148"/>
    <mergeCell ref="A143:C143"/>
    <mergeCell ref="A144:F144"/>
    <mergeCell ref="G144:O144"/>
    <mergeCell ref="A145:O145"/>
    <mergeCell ref="D147:E147"/>
    <mergeCell ref="I147:J147"/>
    <mergeCell ref="A81:O81"/>
    <mergeCell ref="H78:K78"/>
    <mergeCell ref="L78:O78"/>
    <mergeCell ref="A85:C85"/>
    <mergeCell ref="A86:O86"/>
    <mergeCell ref="A92:C92"/>
    <mergeCell ref="A93:O93"/>
    <mergeCell ref="L113:O113"/>
    <mergeCell ref="A116:O116"/>
    <mergeCell ref="A106:C106"/>
    <mergeCell ref="A107:C107"/>
    <mergeCell ref="A113:A114"/>
    <mergeCell ref="B113:B114"/>
    <mergeCell ref="C113:C114"/>
    <mergeCell ref="A108:F108"/>
    <mergeCell ref="G108:O108"/>
    <mergeCell ref="A109:O109"/>
    <mergeCell ref="D111:E111"/>
    <mergeCell ref="I111:J111"/>
    <mergeCell ref="G113:G114"/>
    <mergeCell ref="D112:E112"/>
    <mergeCell ref="I112:J112"/>
    <mergeCell ref="K112:M112"/>
    <mergeCell ref="D113:F113"/>
    <mergeCell ref="D77:E77"/>
    <mergeCell ref="I77:J77"/>
    <mergeCell ref="K77:M77"/>
    <mergeCell ref="A72:C72"/>
    <mergeCell ref="A73:F73"/>
    <mergeCell ref="A78:A79"/>
    <mergeCell ref="B78:B79"/>
    <mergeCell ref="C78:C79"/>
    <mergeCell ref="D78:F78"/>
    <mergeCell ref="G78:G79"/>
    <mergeCell ref="A74:O74"/>
    <mergeCell ref="D76:E76"/>
    <mergeCell ref="I76:J76"/>
    <mergeCell ref="G73:O73"/>
    <mergeCell ref="A42:A43"/>
    <mergeCell ref="B42:B43"/>
    <mergeCell ref="C42:C43"/>
    <mergeCell ref="D42:F42"/>
    <mergeCell ref="G42:G43"/>
    <mergeCell ref="H42:K42"/>
    <mergeCell ref="L42:O42"/>
    <mergeCell ref="A71:C71"/>
    <mergeCell ref="A49:C49"/>
    <mergeCell ref="A50:O50"/>
    <mergeCell ref="A45:O45"/>
    <mergeCell ref="A56:C56"/>
    <mergeCell ref="A57:O57"/>
    <mergeCell ref="A36:C36"/>
    <mergeCell ref="A37:F37"/>
    <mergeCell ref="D41:E41"/>
    <mergeCell ref="A20:C20"/>
    <mergeCell ref="H6:K6"/>
    <mergeCell ref="A13:C13"/>
    <mergeCell ref="A14:O14"/>
    <mergeCell ref="L6:O6"/>
    <mergeCell ref="A9:O9"/>
    <mergeCell ref="A6:A7"/>
    <mergeCell ref="B6:B7"/>
    <mergeCell ref="C6:C7"/>
    <mergeCell ref="D6:F6"/>
    <mergeCell ref="G6:G7"/>
    <mergeCell ref="G37:O37"/>
    <mergeCell ref="A38:O38"/>
    <mergeCell ref="D40:E40"/>
    <mergeCell ref="I40:J40"/>
    <mergeCell ref="I41:J41"/>
    <mergeCell ref="K41:M41"/>
    <mergeCell ref="A1:F1"/>
    <mergeCell ref="G1:O1"/>
    <mergeCell ref="D4:E4"/>
    <mergeCell ref="I4:J4"/>
    <mergeCell ref="D5:E5"/>
    <mergeCell ref="I5:J5"/>
    <mergeCell ref="K5:M5"/>
    <mergeCell ref="A35:C35"/>
    <mergeCell ref="A2:O2"/>
  </mergeCells>
  <pageMargins left="0.49" right="0.19685039370078741" top="0.27559055118110237" bottom="0.27559055118110237" header="0.15748031496062992" footer="0.15748031496062992"/>
  <pageSetup paperSize="9" scale="75" orientation="landscape" r:id="rId1"/>
  <rowBreaks count="12" manualBreakCount="12">
    <brk id="36" max="16383" man="1"/>
    <brk id="72" max="16383" man="1"/>
    <brk id="107" max="16383" man="1"/>
    <brk id="143" max="16383" man="1"/>
    <brk id="179" max="16383" man="1"/>
    <brk id="214" max="16383" man="1"/>
    <brk id="249" max="16383" man="1"/>
    <brk id="285" max="16383" man="1"/>
    <brk id="321" max="16383" man="1"/>
    <brk id="356" max="16383" man="1"/>
    <brk id="392" max="16383" man="1"/>
    <brk id="43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zoomScaleNormal="55" workbookViewId="0">
      <selection activeCell="R41" sqref="R41"/>
    </sheetView>
  </sheetViews>
  <sheetFormatPr defaultColWidth="10.5" defaultRowHeight="11.25"/>
  <cols>
    <col min="1" max="1" width="11" style="30" customWidth="1"/>
    <col min="2" max="2" width="75" style="29" customWidth="1"/>
    <col min="3" max="3" width="13" style="29" customWidth="1"/>
    <col min="4" max="240" width="10.5" style="1"/>
    <col min="241" max="241" width="11" style="1" customWidth="1"/>
    <col min="242" max="242" width="2" style="1" customWidth="1"/>
    <col min="243" max="243" width="13" style="1" customWidth="1"/>
    <col min="244" max="244" width="60" style="1" customWidth="1"/>
    <col min="245" max="245" width="13" style="1" customWidth="1"/>
    <col min="246" max="246" width="9.83203125" style="1" customWidth="1"/>
    <col min="247" max="247" width="7" style="1" customWidth="1"/>
    <col min="248" max="248" width="9.1640625" style="1" customWidth="1"/>
    <col min="249" max="249" width="9.33203125" style="1" customWidth="1"/>
    <col min="250" max="250" width="9" style="1" customWidth="1"/>
    <col min="251" max="251" width="8.1640625" style="1" customWidth="1"/>
    <col min="252" max="253" width="7" style="1" customWidth="1"/>
    <col min="254" max="254" width="9.5" style="1" customWidth="1"/>
    <col min="255" max="255" width="10.1640625" style="1" customWidth="1"/>
    <col min="256" max="256" width="8.1640625" style="1" customWidth="1"/>
    <col min="257" max="257" width="7" style="1" customWidth="1"/>
    <col min="258" max="496" width="10.5" style="1"/>
    <col min="497" max="497" width="11" style="1" customWidth="1"/>
    <col min="498" max="498" width="2" style="1" customWidth="1"/>
    <col min="499" max="499" width="13" style="1" customWidth="1"/>
    <col min="500" max="500" width="60" style="1" customWidth="1"/>
    <col min="501" max="501" width="13" style="1" customWidth="1"/>
    <col min="502" max="502" width="9.83203125" style="1" customWidth="1"/>
    <col min="503" max="503" width="7" style="1" customWidth="1"/>
    <col min="504" max="504" width="9.1640625" style="1" customWidth="1"/>
    <col min="505" max="505" width="9.33203125" style="1" customWidth="1"/>
    <col min="506" max="506" width="9" style="1" customWidth="1"/>
    <col min="507" max="507" width="8.1640625" style="1" customWidth="1"/>
    <col min="508" max="509" width="7" style="1" customWidth="1"/>
    <col min="510" max="510" width="9.5" style="1" customWidth="1"/>
    <col min="511" max="511" width="10.1640625" style="1" customWidth="1"/>
    <col min="512" max="512" width="8.1640625" style="1" customWidth="1"/>
    <col min="513" max="513" width="7" style="1" customWidth="1"/>
    <col min="514" max="752" width="10.5" style="1"/>
    <col min="753" max="753" width="11" style="1" customWidth="1"/>
    <col min="754" max="754" width="2" style="1" customWidth="1"/>
    <col min="755" max="755" width="13" style="1" customWidth="1"/>
    <col min="756" max="756" width="60" style="1" customWidth="1"/>
    <col min="757" max="757" width="13" style="1" customWidth="1"/>
    <col min="758" max="758" width="9.83203125" style="1" customWidth="1"/>
    <col min="759" max="759" width="7" style="1" customWidth="1"/>
    <col min="760" max="760" width="9.1640625" style="1" customWidth="1"/>
    <col min="761" max="761" width="9.33203125" style="1" customWidth="1"/>
    <col min="762" max="762" width="9" style="1" customWidth="1"/>
    <col min="763" max="763" width="8.1640625" style="1" customWidth="1"/>
    <col min="764" max="765" width="7" style="1" customWidth="1"/>
    <col min="766" max="766" width="9.5" style="1" customWidth="1"/>
    <col min="767" max="767" width="10.1640625" style="1" customWidth="1"/>
    <col min="768" max="768" width="8.1640625" style="1" customWidth="1"/>
    <col min="769" max="769" width="7" style="1" customWidth="1"/>
    <col min="770" max="1008" width="10.5" style="1"/>
    <col min="1009" max="1009" width="11" style="1" customWidth="1"/>
    <col min="1010" max="1010" width="2" style="1" customWidth="1"/>
    <col min="1011" max="1011" width="13" style="1" customWidth="1"/>
    <col min="1012" max="1012" width="60" style="1" customWidth="1"/>
    <col min="1013" max="1013" width="13" style="1" customWidth="1"/>
    <col min="1014" max="1014" width="9.83203125" style="1" customWidth="1"/>
    <col min="1015" max="1015" width="7" style="1" customWidth="1"/>
    <col min="1016" max="1016" width="9.1640625" style="1" customWidth="1"/>
    <col min="1017" max="1017" width="9.33203125" style="1" customWidth="1"/>
    <col min="1018" max="1018" width="9" style="1" customWidth="1"/>
    <col min="1019" max="1019" width="8.1640625" style="1" customWidth="1"/>
    <col min="1020" max="1021" width="7" style="1" customWidth="1"/>
    <col min="1022" max="1022" width="9.5" style="1" customWidth="1"/>
    <col min="1023" max="1023" width="10.1640625" style="1" customWidth="1"/>
    <col min="1024" max="1024" width="8.1640625" style="1" customWidth="1"/>
    <col min="1025" max="1025" width="7" style="1" customWidth="1"/>
    <col min="1026" max="1264" width="10.5" style="1"/>
    <col min="1265" max="1265" width="11" style="1" customWidth="1"/>
    <col min="1266" max="1266" width="2" style="1" customWidth="1"/>
    <col min="1267" max="1267" width="13" style="1" customWidth="1"/>
    <col min="1268" max="1268" width="60" style="1" customWidth="1"/>
    <col min="1269" max="1269" width="13" style="1" customWidth="1"/>
    <col min="1270" max="1270" width="9.83203125" style="1" customWidth="1"/>
    <col min="1271" max="1271" width="7" style="1" customWidth="1"/>
    <col min="1272" max="1272" width="9.1640625" style="1" customWidth="1"/>
    <col min="1273" max="1273" width="9.33203125" style="1" customWidth="1"/>
    <col min="1274" max="1274" width="9" style="1" customWidth="1"/>
    <col min="1275" max="1275" width="8.1640625" style="1" customWidth="1"/>
    <col min="1276" max="1277" width="7" style="1" customWidth="1"/>
    <col min="1278" max="1278" width="9.5" style="1" customWidth="1"/>
    <col min="1279" max="1279" width="10.1640625" style="1" customWidth="1"/>
    <col min="1280" max="1280" width="8.1640625" style="1" customWidth="1"/>
    <col min="1281" max="1281" width="7" style="1" customWidth="1"/>
    <col min="1282" max="1520" width="10.5" style="1"/>
    <col min="1521" max="1521" width="11" style="1" customWidth="1"/>
    <col min="1522" max="1522" width="2" style="1" customWidth="1"/>
    <col min="1523" max="1523" width="13" style="1" customWidth="1"/>
    <col min="1524" max="1524" width="60" style="1" customWidth="1"/>
    <col min="1525" max="1525" width="13" style="1" customWidth="1"/>
    <col min="1526" max="1526" width="9.83203125" style="1" customWidth="1"/>
    <col min="1527" max="1527" width="7" style="1" customWidth="1"/>
    <col min="1528" max="1528" width="9.1640625" style="1" customWidth="1"/>
    <col min="1529" max="1529" width="9.33203125" style="1" customWidth="1"/>
    <col min="1530" max="1530" width="9" style="1" customWidth="1"/>
    <col min="1531" max="1531" width="8.1640625" style="1" customWidth="1"/>
    <col min="1532" max="1533" width="7" style="1" customWidth="1"/>
    <col min="1534" max="1534" width="9.5" style="1" customWidth="1"/>
    <col min="1535" max="1535" width="10.1640625" style="1" customWidth="1"/>
    <col min="1536" max="1536" width="8.1640625" style="1" customWidth="1"/>
    <col min="1537" max="1537" width="7" style="1" customWidth="1"/>
    <col min="1538" max="1776" width="10.5" style="1"/>
    <col min="1777" max="1777" width="11" style="1" customWidth="1"/>
    <col min="1778" max="1778" width="2" style="1" customWidth="1"/>
    <col min="1779" max="1779" width="13" style="1" customWidth="1"/>
    <col min="1780" max="1780" width="60" style="1" customWidth="1"/>
    <col min="1781" max="1781" width="13" style="1" customWidth="1"/>
    <col min="1782" max="1782" width="9.83203125" style="1" customWidth="1"/>
    <col min="1783" max="1783" width="7" style="1" customWidth="1"/>
    <col min="1784" max="1784" width="9.1640625" style="1" customWidth="1"/>
    <col min="1785" max="1785" width="9.33203125" style="1" customWidth="1"/>
    <col min="1786" max="1786" width="9" style="1" customWidth="1"/>
    <col min="1787" max="1787" width="8.1640625" style="1" customWidth="1"/>
    <col min="1788" max="1789" width="7" style="1" customWidth="1"/>
    <col min="1790" max="1790" width="9.5" style="1" customWidth="1"/>
    <col min="1791" max="1791" width="10.1640625" style="1" customWidth="1"/>
    <col min="1792" max="1792" width="8.1640625" style="1" customWidth="1"/>
    <col min="1793" max="1793" width="7" style="1" customWidth="1"/>
    <col min="1794" max="2032" width="10.5" style="1"/>
    <col min="2033" max="2033" width="11" style="1" customWidth="1"/>
    <col min="2034" max="2034" width="2" style="1" customWidth="1"/>
    <col min="2035" max="2035" width="13" style="1" customWidth="1"/>
    <col min="2036" max="2036" width="60" style="1" customWidth="1"/>
    <col min="2037" max="2037" width="13" style="1" customWidth="1"/>
    <col min="2038" max="2038" width="9.83203125" style="1" customWidth="1"/>
    <col min="2039" max="2039" width="7" style="1" customWidth="1"/>
    <col min="2040" max="2040" width="9.1640625" style="1" customWidth="1"/>
    <col min="2041" max="2041" width="9.33203125" style="1" customWidth="1"/>
    <col min="2042" max="2042" width="9" style="1" customWidth="1"/>
    <col min="2043" max="2043" width="8.1640625" style="1" customWidth="1"/>
    <col min="2044" max="2045" width="7" style="1" customWidth="1"/>
    <col min="2046" max="2046" width="9.5" style="1" customWidth="1"/>
    <col min="2047" max="2047" width="10.1640625" style="1" customWidth="1"/>
    <col min="2048" max="2048" width="8.1640625" style="1" customWidth="1"/>
    <col min="2049" max="2049" width="7" style="1" customWidth="1"/>
    <col min="2050" max="2288" width="10.5" style="1"/>
    <col min="2289" max="2289" width="11" style="1" customWidth="1"/>
    <col min="2290" max="2290" width="2" style="1" customWidth="1"/>
    <col min="2291" max="2291" width="13" style="1" customWidth="1"/>
    <col min="2292" max="2292" width="60" style="1" customWidth="1"/>
    <col min="2293" max="2293" width="13" style="1" customWidth="1"/>
    <col min="2294" max="2294" width="9.83203125" style="1" customWidth="1"/>
    <col min="2295" max="2295" width="7" style="1" customWidth="1"/>
    <col min="2296" max="2296" width="9.1640625" style="1" customWidth="1"/>
    <col min="2297" max="2297" width="9.33203125" style="1" customWidth="1"/>
    <col min="2298" max="2298" width="9" style="1" customWidth="1"/>
    <col min="2299" max="2299" width="8.1640625" style="1" customWidth="1"/>
    <col min="2300" max="2301" width="7" style="1" customWidth="1"/>
    <col min="2302" max="2302" width="9.5" style="1" customWidth="1"/>
    <col min="2303" max="2303" width="10.1640625" style="1" customWidth="1"/>
    <col min="2304" max="2304" width="8.1640625" style="1" customWidth="1"/>
    <col min="2305" max="2305" width="7" style="1" customWidth="1"/>
    <col min="2306" max="2544" width="10.5" style="1"/>
    <col min="2545" max="2545" width="11" style="1" customWidth="1"/>
    <col min="2546" max="2546" width="2" style="1" customWidth="1"/>
    <col min="2547" max="2547" width="13" style="1" customWidth="1"/>
    <col min="2548" max="2548" width="60" style="1" customWidth="1"/>
    <col min="2549" max="2549" width="13" style="1" customWidth="1"/>
    <col min="2550" max="2550" width="9.83203125" style="1" customWidth="1"/>
    <col min="2551" max="2551" width="7" style="1" customWidth="1"/>
    <col min="2552" max="2552" width="9.1640625" style="1" customWidth="1"/>
    <col min="2553" max="2553" width="9.33203125" style="1" customWidth="1"/>
    <col min="2554" max="2554" width="9" style="1" customWidth="1"/>
    <col min="2555" max="2555" width="8.1640625" style="1" customWidth="1"/>
    <col min="2556" max="2557" width="7" style="1" customWidth="1"/>
    <col min="2558" max="2558" width="9.5" style="1" customWidth="1"/>
    <col min="2559" max="2559" width="10.1640625" style="1" customWidth="1"/>
    <col min="2560" max="2560" width="8.1640625" style="1" customWidth="1"/>
    <col min="2561" max="2561" width="7" style="1" customWidth="1"/>
    <col min="2562" max="2800" width="10.5" style="1"/>
    <col min="2801" max="2801" width="11" style="1" customWidth="1"/>
    <col min="2802" max="2802" width="2" style="1" customWidth="1"/>
    <col min="2803" max="2803" width="13" style="1" customWidth="1"/>
    <col min="2804" max="2804" width="60" style="1" customWidth="1"/>
    <col min="2805" max="2805" width="13" style="1" customWidth="1"/>
    <col min="2806" max="2806" width="9.83203125" style="1" customWidth="1"/>
    <col min="2807" max="2807" width="7" style="1" customWidth="1"/>
    <col min="2808" max="2808" width="9.1640625" style="1" customWidth="1"/>
    <col min="2809" max="2809" width="9.33203125" style="1" customWidth="1"/>
    <col min="2810" max="2810" width="9" style="1" customWidth="1"/>
    <col min="2811" max="2811" width="8.1640625" style="1" customWidth="1"/>
    <col min="2812" max="2813" width="7" style="1" customWidth="1"/>
    <col min="2814" max="2814" width="9.5" style="1" customWidth="1"/>
    <col min="2815" max="2815" width="10.1640625" style="1" customWidth="1"/>
    <col min="2816" max="2816" width="8.1640625" style="1" customWidth="1"/>
    <col min="2817" max="2817" width="7" style="1" customWidth="1"/>
    <col min="2818" max="3056" width="10.5" style="1"/>
    <col min="3057" max="3057" width="11" style="1" customWidth="1"/>
    <col min="3058" max="3058" width="2" style="1" customWidth="1"/>
    <col min="3059" max="3059" width="13" style="1" customWidth="1"/>
    <col min="3060" max="3060" width="60" style="1" customWidth="1"/>
    <col min="3061" max="3061" width="13" style="1" customWidth="1"/>
    <col min="3062" max="3062" width="9.83203125" style="1" customWidth="1"/>
    <col min="3063" max="3063" width="7" style="1" customWidth="1"/>
    <col min="3064" max="3064" width="9.1640625" style="1" customWidth="1"/>
    <col min="3065" max="3065" width="9.33203125" style="1" customWidth="1"/>
    <col min="3066" max="3066" width="9" style="1" customWidth="1"/>
    <col min="3067" max="3067" width="8.1640625" style="1" customWidth="1"/>
    <col min="3068" max="3069" width="7" style="1" customWidth="1"/>
    <col min="3070" max="3070" width="9.5" style="1" customWidth="1"/>
    <col min="3071" max="3071" width="10.1640625" style="1" customWidth="1"/>
    <col min="3072" max="3072" width="8.1640625" style="1" customWidth="1"/>
    <col min="3073" max="3073" width="7" style="1" customWidth="1"/>
    <col min="3074" max="3312" width="10.5" style="1"/>
    <col min="3313" max="3313" width="11" style="1" customWidth="1"/>
    <col min="3314" max="3314" width="2" style="1" customWidth="1"/>
    <col min="3315" max="3315" width="13" style="1" customWidth="1"/>
    <col min="3316" max="3316" width="60" style="1" customWidth="1"/>
    <col min="3317" max="3317" width="13" style="1" customWidth="1"/>
    <col min="3318" max="3318" width="9.83203125" style="1" customWidth="1"/>
    <col min="3319" max="3319" width="7" style="1" customWidth="1"/>
    <col min="3320" max="3320" width="9.1640625" style="1" customWidth="1"/>
    <col min="3321" max="3321" width="9.33203125" style="1" customWidth="1"/>
    <col min="3322" max="3322" width="9" style="1" customWidth="1"/>
    <col min="3323" max="3323" width="8.1640625" style="1" customWidth="1"/>
    <col min="3324" max="3325" width="7" style="1" customWidth="1"/>
    <col min="3326" max="3326" width="9.5" style="1" customWidth="1"/>
    <col min="3327" max="3327" width="10.1640625" style="1" customWidth="1"/>
    <col min="3328" max="3328" width="8.1640625" style="1" customWidth="1"/>
    <col min="3329" max="3329" width="7" style="1" customWidth="1"/>
    <col min="3330" max="3568" width="10.5" style="1"/>
    <col min="3569" max="3569" width="11" style="1" customWidth="1"/>
    <col min="3570" max="3570" width="2" style="1" customWidth="1"/>
    <col min="3571" max="3571" width="13" style="1" customWidth="1"/>
    <col min="3572" max="3572" width="60" style="1" customWidth="1"/>
    <col min="3573" max="3573" width="13" style="1" customWidth="1"/>
    <col min="3574" max="3574" width="9.83203125" style="1" customWidth="1"/>
    <col min="3575" max="3575" width="7" style="1" customWidth="1"/>
    <col min="3576" max="3576" width="9.1640625" style="1" customWidth="1"/>
    <col min="3577" max="3577" width="9.33203125" style="1" customWidth="1"/>
    <col min="3578" max="3578" width="9" style="1" customWidth="1"/>
    <col min="3579" max="3579" width="8.1640625" style="1" customWidth="1"/>
    <col min="3580" max="3581" width="7" style="1" customWidth="1"/>
    <col min="3582" max="3582" width="9.5" style="1" customWidth="1"/>
    <col min="3583" max="3583" width="10.1640625" style="1" customWidth="1"/>
    <col min="3584" max="3584" width="8.1640625" style="1" customWidth="1"/>
    <col min="3585" max="3585" width="7" style="1" customWidth="1"/>
    <col min="3586" max="3824" width="10.5" style="1"/>
    <col min="3825" max="3825" width="11" style="1" customWidth="1"/>
    <col min="3826" max="3826" width="2" style="1" customWidth="1"/>
    <col min="3827" max="3827" width="13" style="1" customWidth="1"/>
    <col min="3828" max="3828" width="60" style="1" customWidth="1"/>
    <col min="3829" max="3829" width="13" style="1" customWidth="1"/>
    <col min="3830" max="3830" width="9.83203125" style="1" customWidth="1"/>
    <col min="3831" max="3831" width="7" style="1" customWidth="1"/>
    <col min="3832" max="3832" width="9.1640625" style="1" customWidth="1"/>
    <col min="3833" max="3833" width="9.33203125" style="1" customWidth="1"/>
    <col min="3834" max="3834" width="9" style="1" customWidth="1"/>
    <col min="3835" max="3835" width="8.1640625" style="1" customWidth="1"/>
    <col min="3836" max="3837" width="7" style="1" customWidth="1"/>
    <col min="3838" max="3838" width="9.5" style="1" customWidth="1"/>
    <col min="3839" max="3839" width="10.1640625" style="1" customWidth="1"/>
    <col min="3840" max="3840" width="8.1640625" style="1" customWidth="1"/>
    <col min="3841" max="3841" width="7" style="1" customWidth="1"/>
    <col min="3842" max="4080" width="10.5" style="1"/>
    <col min="4081" max="4081" width="11" style="1" customWidth="1"/>
    <col min="4082" max="4082" width="2" style="1" customWidth="1"/>
    <col min="4083" max="4083" width="13" style="1" customWidth="1"/>
    <col min="4084" max="4084" width="60" style="1" customWidth="1"/>
    <col min="4085" max="4085" width="13" style="1" customWidth="1"/>
    <col min="4086" max="4086" width="9.83203125" style="1" customWidth="1"/>
    <col min="4087" max="4087" width="7" style="1" customWidth="1"/>
    <col min="4088" max="4088" width="9.1640625" style="1" customWidth="1"/>
    <col min="4089" max="4089" width="9.33203125" style="1" customWidth="1"/>
    <col min="4090" max="4090" width="9" style="1" customWidth="1"/>
    <col min="4091" max="4091" width="8.1640625" style="1" customWidth="1"/>
    <col min="4092" max="4093" width="7" style="1" customWidth="1"/>
    <col min="4094" max="4094" width="9.5" style="1" customWidth="1"/>
    <col min="4095" max="4095" width="10.1640625" style="1" customWidth="1"/>
    <col min="4096" max="4096" width="8.1640625" style="1" customWidth="1"/>
    <col min="4097" max="4097" width="7" style="1" customWidth="1"/>
    <col min="4098" max="4336" width="10.5" style="1"/>
    <col min="4337" max="4337" width="11" style="1" customWidth="1"/>
    <col min="4338" max="4338" width="2" style="1" customWidth="1"/>
    <col min="4339" max="4339" width="13" style="1" customWidth="1"/>
    <col min="4340" max="4340" width="60" style="1" customWidth="1"/>
    <col min="4341" max="4341" width="13" style="1" customWidth="1"/>
    <col min="4342" max="4342" width="9.83203125" style="1" customWidth="1"/>
    <col min="4343" max="4343" width="7" style="1" customWidth="1"/>
    <col min="4344" max="4344" width="9.1640625" style="1" customWidth="1"/>
    <col min="4345" max="4345" width="9.33203125" style="1" customWidth="1"/>
    <col min="4346" max="4346" width="9" style="1" customWidth="1"/>
    <col min="4347" max="4347" width="8.1640625" style="1" customWidth="1"/>
    <col min="4348" max="4349" width="7" style="1" customWidth="1"/>
    <col min="4350" max="4350" width="9.5" style="1" customWidth="1"/>
    <col min="4351" max="4351" width="10.1640625" style="1" customWidth="1"/>
    <col min="4352" max="4352" width="8.1640625" style="1" customWidth="1"/>
    <col min="4353" max="4353" width="7" style="1" customWidth="1"/>
    <col min="4354" max="4592" width="10.5" style="1"/>
    <col min="4593" max="4593" width="11" style="1" customWidth="1"/>
    <col min="4594" max="4594" width="2" style="1" customWidth="1"/>
    <col min="4595" max="4595" width="13" style="1" customWidth="1"/>
    <col min="4596" max="4596" width="60" style="1" customWidth="1"/>
    <col min="4597" max="4597" width="13" style="1" customWidth="1"/>
    <col min="4598" max="4598" width="9.83203125" style="1" customWidth="1"/>
    <col min="4599" max="4599" width="7" style="1" customWidth="1"/>
    <col min="4600" max="4600" width="9.1640625" style="1" customWidth="1"/>
    <col min="4601" max="4601" width="9.33203125" style="1" customWidth="1"/>
    <col min="4602" max="4602" width="9" style="1" customWidth="1"/>
    <col min="4603" max="4603" width="8.1640625" style="1" customWidth="1"/>
    <col min="4604" max="4605" width="7" style="1" customWidth="1"/>
    <col min="4606" max="4606" width="9.5" style="1" customWidth="1"/>
    <col min="4607" max="4607" width="10.1640625" style="1" customWidth="1"/>
    <col min="4608" max="4608" width="8.1640625" style="1" customWidth="1"/>
    <col min="4609" max="4609" width="7" style="1" customWidth="1"/>
    <col min="4610" max="4848" width="10.5" style="1"/>
    <col min="4849" max="4849" width="11" style="1" customWidth="1"/>
    <col min="4850" max="4850" width="2" style="1" customWidth="1"/>
    <col min="4851" max="4851" width="13" style="1" customWidth="1"/>
    <col min="4852" max="4852" width="60" style="1" customWidth="1"/>
    <col min="4853" max="4853" width="13" style="1" customWidth="1"/>
    <col min="4854" max="4854" width="9.83203125" style="1" customWidth="1"/>
    <col min="4855" max="4855" width="7" style="1" customWidth="1"/>
    <col min="4856" max="4856" width="9.1640625" style="1" customWidth="1"/>
    <col min="4857" max="4857" width="9.33203125" style="1" customWidth="1"/>
    <col min="4858" max="4858" width="9" style="1" customWidth="1"/>
    <col min="4859" max="4859" width="8.1640625" style="1" customWidth="1"/>
    <col min="4860" max="4861" width="7" style="1" customWidth="1"/>
    <col min="4862" max="4862" width="9.5" style="1" customWidth="1"/>
    <col min="4863" max="4863" width="10.1640625" style="1" customWidth="1"/>
    <col min="4864" max="4864" width="8.1640625" style="1" customWidth="1"/>
    <col min="4865" max="4865" width="7" style="1" customWidth="1"/>
    <col min="4866" max="5104" width="10.5" style="1"/>
    <col min="5105" max="5105" width="11" style="1" customWidth="1"/>
    <col min="5106" max="5106" width="2" style="1" customWidth="1"/>
    <col min="5107" max="5107" width="13" style="1" customWidth="1"/>
    <col min="5108" max="5108" width="60" style="1" customWidth="1"/>
    <col min="5109" max="5109" width="13" style="1" customWidth="1"/>
    <col min="5110" max="5110" width="9.83203125" style="1" customWidth="1"/>
    <col min="5111" max="5111" width="7" style="1" customWidth="1"/>
    <col min="5112" max="5112" width="9.1640625" style="1" customWidth="1"/>
    <col min="5113" max="5113" width="9.33203125" style="1" customWidth="1"/>
    <col min="5114" max="5114" width="9" style="1" customWidth="1"/>
    <col min="5115" max="5115" width="8.1640625" style="1" customWidth="1"/>
    <col min="5116" max="5117" width="7" style="1" customWidth="1"/>
    <col min="5118" max="5118" width="9.5" style="1" customWidth="1"/>
    <col min="5119" max="5119" width="10.1640625" style="1" customWidth="1"/>
    <col min="5120" max="5120" width="8.1640625" style="1" customWidth="1"/>
    <col min="5121" max="5121" width="7" style="1" customWidth="1"/>
    <col min="5122" max="5360" width="10.5" style="1"/>
    <col min="5361" max="5361" width="11" style="1" customWidth="1"/>
    <col min="5362" max="5362" width="2" style="1" customWidth="1"/>
    <col min="5363" max="5363" width="13" style="1" customWidth="1"/>
    <col min="5364" max="5364" width="60" style="1" customWidth="1"/>
    <col min="5365" max="5365" width="13" style="1" customWidth="1"/>
    <col min="5366" max="5366" width="9.83203125" style="1" customWidth="1"/>
    <col min="5367" max="5367" width="7" style="1" customWidth="1"/>
    <col min="5368" max="5368" width="9.1640625" style="1" customWidth="1"/>
    <col min="5369" max="5369" width="9.33203125" style="1" customWidth="1"/>
    <col min="5370" max="5370" width="9" style="1" customWidth="1"/>
    <col min="5371" max="5371" width="8.1640625" style="1" customWidth="1"/>
    <col min="5372" max="5373" width="7" style="1" customWidth="1"/>
    <col min="5374" max="5374" width="9.5" style="1" customWidth="1"/>
    <col min="5375" max="5375" width="10.1640625" style="1" customWidth="1"/>
    <col min="5376" max="5376" width="8.1640625" style="1" customWidth="1"/>
    <col min="5377" max="5377" width="7" style="1" customWidth="1"/>
    <col min="5378" max="5616" width="10.5" style="1"/>
    <col min="5617" max="5617" width="11" style="1" customWidth="1"/>
    <col min="5618" max="5618" width="2" style="1" customWidth="1"/>
    <col min="5619" max="5619" width="13" style="1" customWidth="1"/>
    <col min="5620" max="5620" width="60" style="1" customWidth="1"/>
    <col min="5621" max="5621" width="13" style="1" customWidth="1"/>
    <col min="5622" max="5622" width="9.83203125" style="1" customWidth="1"/>
    <col min="5623" max="5623" width="7" style="1" customWidth="1"/>
    <col min="5624" max="5624" width="9.1640625" style="1" customWidth="1"/>
    <col min="5625" max="5625" width="9.33203125" style="1" customWidth="1"/>
    <col min="5626" max="5626" width="9" style="1" customWidth="1"/>
    <col min="5627" max="5627" width="8.1640625" style="1" customWidth="1"/>
    <col min="5628" max="5629" width="7" style="1" customWidth="1"/>
    <col min="5630" max="5630" width="9.5" style="1" customWidth="1"/>
    <col min="5631" max="5631" width="10.1640625" style="1" customWidth="1"/>
    <col min="5632" max="5632" width="8.1640625" style="1" customWidth="1"/>
    <col min="5633" max="5633" width="7" style="1" customWidth="1"/>
    <col min="5634" max="5872" width="10.5" style="1"/>
    <col min="5873" max="5873" width="11" style="1" customWidth="1"/>
    <col min="5874" max="5874" width="2" style="1" customWidth="1"/>
    <col min="5875" max="5875" width="13" style="1" customWidth="1"/>
    <col min="5876" max="5876" width="60" style="1" customWidth="1"/>
    <col min="5877" max="5877" width="13" style="1" customWidth="1"/>
    <col min="5878" max="5878" width="9.83203125" style="1" customWidth="1"/>
    <col min="5879" max="5879" width="7" style="1" customWidth="1"/>
    <col min="5880" max="5880" width="9.1640625" style="1" customWidth="1"/>
    <col min="5881" max="5881" width="9.33203125" style="1" customWidth="1"/>
    <col min="5882" max="5882" width="9" style="1" customWidth="1"/>
    <col min="5883" max="5883" width="8.1640625" style="1" customWidth="1"/>
    <col min="5884" max="5885" width="7" style="1" customWidth="1"/>
    <col min="5886" max="5886" width="9.5" style="1" customWidth="1"/>
    <col min="5887" max="5887" width="10.1640625" style="1" customWidth="1"/>
    <col min="5888" max="5888" width="8.1640625" style="1" customWidth="1"/>
    <col min="5889" max="5889" width="7" style="1" customWidth="1"/>
    <col min="5890" max="6128" width="10.5" style="1"/>
    <col min="6129" max="6129" width="11" style="1" customWidth="1"/>
    <col min="6130" max="6130" width="2" style="1" customWidth="1"/>
    <col min="6131" max="6131" width="13" style="1" customWidth="1"/>
    <col min="6132" max="6132" width="60" style="1" customWidth="1"/>
    <col min="6133" max="6133" width="13" style="1" customWidth="1"/>
    <col min="6134" max="6134" width="9.83203125" style="1" customWidth="1"/>
    <col min="6135" max="6135" width="7" style="1" customWidth="1"/>
    <col min="6136" max="6136" width="9.1640625" style="1" customWidth="1"/>
    <col min="6137" max="6137" width="9.33203125" style="1" customWidth="1"/>
    <col min="6138" max="6138" width="9" style="1" customWidth="1"/>
    <col min="6139" max="6139" width="8.1640625" style="1" customWidth="1"/>
    <col min="6140" max="6141" width="7" style="1" customWidth="1"/>
    <col min="6142" max="6142" width="9.5" style="1" customWidth="1"/>
    <col min="6143" max="6143" width="10.1640625" style="1" customWidth="1"/>
    <col min="6144" max="6144" width="8.1640625" style="1" customWidth="1"/>
    <col min="6145" max="6145" width="7" style="1" customWidth="1"/>
    <col min="6146" max="6384" width="10.5" style="1"/>
    <col min="6385" max="6385" width="11" style="1" customWidth="1"/>
    <col min="6386" max="6386" width="2" style="1" customWidth="1"/>
    <col min="6387" max="6387" width="13" style="1" customWidth="1"/>
    <col min="6388" max="6388" width="60" style="1" customWidth="1"/>
    <col min="6389" max="6389" width="13" style="1" customWidth="1"/>
    <col min="6390" max="6390" width="9.83203125" style="1" customWidth="1"/>
    <col min="6391" max="6391" width="7" style="1" customWidth="1"/>
    <col min="6392" max="6392" width="9.1640625" style="1" customWidth="1"/>
    <col min="6393" max="6393" width="9.33203125" style="1" customWidth="1"/>
    <col min="6394" max="6394" width="9" style="1" customWidth="1"/>
    <col min="6395" max="6395" width="8.1640625" style="1" customWidth="1"/>
    <col min="6396" max="6397" width="7" style="1" customWidth="1"/>
    <col min="6398" max="6398" width="9.5" style="1" customWidth="1"/>
    <col min="6399" max="6399" width="10.1640625" style="1" customWidth="1"/>
    <col min="6400" max="6400" width="8.1640625" style="1" customWidth="1"/>
    <col min="6401" max="6401" width="7" style="1" customWidth="1"/>
    <col min="6402" max="6640" width="10.5" style="1"/>
    <col min="6641" max="6641" width="11" style="1" customWidth="1"/>
    <col min="6642" max="6642" width="2" style="1" customWidth="1"/>
    <col min="6643" max="6643" width="13" style="1" customWidth="1"/>
    <col min="6644" max="6644" width="60" style="1" customWidth="1"/>
    <col min="6645" max="6645" width="13" style="1" customWidth="1"/>
    <col min="6646" max="6646" width="9.83203125" style="1" customWidth="1"/>
    <col min="6647" max="6647" width="7" style="1" customWidth="1"/>
    <col min="6648" max="6648" width="9.1640625" style="1" customWidth="1"/>
    <col min="6649" max="6649" width="9.33203125" style="1" customWidth="1"/>
    <col min="6650" max="6650" width="9" style="1" customWidth="1"/>
    <col min="6651" max="6651" width="8.1640625" style="1" customWidth="1"/>
    <col min="6652" max="6653" width="7" style="1" customWidth="1"/>
    <col min="6654" max="6654" width="9.5" style="1" customWidth="1"/>
    <col min="6655" max="6655" width="10.1640625" style="1" customWidth="1"/>
    <col min="6656" max="6656" width="8.1640625" style="1" customWidth="1"/>
    <col min="6657" max="6657" width="7" style="1" customWidth="1"/>
    <col min="6658" max="6896" width="10.5" style="1"/>
    <col min="6897" max="6897" width="11" style="1" customWidth="1"/>
    <col min="6898" max="6898" width="2" style="1" customWidth="1"/>
    <col min="6899" max="6899" width="13" style="1" customWidth="1"/>
    <col min="6900" max="6900" width="60" style="1" customWidth="1"/>
    <col min="6901" max="6901" width="13" style="1" customWidth="1"/>
    <col min="6902" max="6902" width="9.83203125" style="1" customWidth="1"/>
    <col min="6903" max="6903" width="7" style="1" customWidth="1"/>
    <col min="6904" max="6904" width="9.1640625" style="1" customWidth="1"/>
    <col min="6905" max="6905" width="9.33203125" style="1" customWidth="1"/>
    <col min="6906" max="6906" width="9" style="1" customWidth="1"/>
    <col min="6907" max="6907" width="8.1640625" style="1" customWidth="1"/>
    <col min="6908" max="6909" width="7" style="1" customWidth="1"/>
    <col min="6910" max="6910" width="9.5" style="1" customWidth="1"/>
    <col min="6911" max="6911" width="10.1640625" style="1" customWidth="1"/>
    <col min="6912" max="6912" width="8.1640625" style="1" customWidth="1"/>
    <col min="6913" max="6913" width="7" style="1" customWidth="1"/>
    <col min="6914" max="7152" width="10.5" style="1"/>
    <col min="7153" max="7153" width="11" style="1" customWidth="1"/>
    <col min="7154" max="7154" width="2" style="1" customWidth="1"/>
    <col min="7155" max="7155" width="13" style="1" customWidth="1"/>
    <col min="7156" max="7156" width="60" style="1" customWidth="1"/>
    <col min="7157" max="7157" width="13" style="1" customWidth="1"/>
    <col min="7158" max="7158" width="9.83203125" style="1" customWidth="1"/>
    <col min="7159" max="7159" width="7" style="1" customWidth="1"/>
    <col min="7160" max="7160" width="9.1640625" style="1" customWidth="1"/>
    <col min="7161" max="7161" width="9.33203125" style="1" customWidth="1"/>
    <col min="7162" max="7162" width="9" style="1" customWidth="1"/>
    <col min="7163" max="7163" width="8.1640625" style="1" customWidth="1"/>
    <col min="7164" max="7165" width="7" style="1" customWidth="1"/>
    <col min="7166" max="7166" width="9.5" style="1" customWidth="1"/>
    <col min="7167" max="7167" width="10.1640625" style="1" customWidth="1"/>
    <col min="7168" max="7168" width="8.1640625" style="1" customWidth="1"/>
    <col min="7169" max="7169" width="7" style="1" customWidth="1"/>
    <col min="7170" max="7408" width="10.5" style="1"/>
    <col min="7409" max="7409" width="11" style="1" customWidth="1"/>
    <col min="7410" max="7410" width="2" style="1" customWidth="1"/>
    <col min="7411" max="7411" width="13" style="1" customWidth="1"/>
    <col min="7412" max="7412" width="60" style="1" customWidth="1"/>
    <col min="7413" max="7413" width="13" style="1" customWidth="1"/>
    <col min="7414" max="7414" width="9.83203125" style="1" customWidth="1"/>
    <col min="7415" max="7415" width="7" style="1" customWidth="1"/>
    <col min="7416" max="7416" width="9.1640625" style="1" customWidth="1"/>
    <col min="7417" max="7417" width="9.33203125" style="1" customWidth="1"/>
    <col min="7418" max="7418" width="9" style="1" customWidth="1"/>
    <col min="7419" max="7419" width="8.1640625" style="1" customWidth="1"/>
    <col min="7420" max="7421" width="7" style="1" customWidth="1"/>
    <col min="7422" max="7422" width="9.5" style="1" customWidth="1"/>
    <col min="7423" max="7423" width="10.1640625" style="1" customWidth="1"/>
    <col min="7424" max="7424" width="8.1640625" style="1" customWidth="1"/>
    <col min="7425" max="7425" width="7" style="1" customWidth="1"/>
    <col min="7426" max="7664" width="10.5" style="1"/>
    <col min="7665" max="7665" width="11" style="1" customWidth="1"/>
    <col min="7666" max="7666" width="2" style="1" customWidth="1"/>
    <col min="7667" max="7667" width="13" style="1" customWidth="1"/>
    <col min="7668" max="7668" width="60" style="1" customWidth="1"/>
    <col min="7669" max="7669" width="13" style="1" customWidth="1"/>
    <col min="7670" max="7670" width="9.83203125" style="1" customWidth="1"/>
    <col min="7671" max="7671" width="7" style="1" customWidth="1"/>
    <col min="7672" max="7672" width="9.1640625" style="1" customWidth="1"/>
    <col min="7673" max="7673" width="9.33203125" style="1" customWidth="1"/>
    <col min="7674" max="7674" width="9" style="1" customWidth="1"/>
    <col min="7675" max="7675" width="8.1640625" style="1" customWidth="1"/>
    <col min="7676" max="7677" width="7" style="1" customWidth="1"/>
    <col min="7678" max="7678" width="9.5" style="1" customWidth="1"/>
    <col min="7679" max="7679" width="10.1640625" style="1" customWidth="1"/>
    <col min="7680" max="7680" width="8.1640625" style="1" customWidth="1"/>
    <col min="7681" max="7681" width="7" style="1" customWidth="1"/>
    <col min="7682" max="7920" width="10.5" style="1"/>
    <col min="7921" max="7921" width="11" style="1" customWidth="1"/>
    <col min="7922" max="7922" width="2" style="1" customWidth="1"/>
    <col min="7923" max="7923" width="13" style="1" customWidth="1"/>
    <col min="7924" max="7924" width="60" style="1" customWidth="1"/>
    <col min="7925" max="7925" width="13" style="1" customWidth="1"/>
    <col min="7926" max="7926" width="9.83203125" style="1" customWidth="1"/>
    <col min="7927" max="7927" width="7" style="1" customWidth="1"/>
    <col min="7928" max="7928" width="9.1640625" style="1" customWidth="1"/>
    <col min="7929" max="7929" width="9.33203125" style="1" customWidth="1"/>
    <col min="7930" max="7930" width="9" style="1" customWidth="1"/>
    <col min="7931" max="7931" width="8.1640625" style="1" customWidth="1"/>
    <col min="7932" max="7933" width="7" style="1" customWidth="1"/>
    <col min="7934" max="7934" width="9.5" style="1" customWidth="1"/>
    <col min="7935" max="7935" width="10.1640625" style="1" customWidth="1"/>
    <col min="7936" max="7936" width="8.1640625" style="1" customWidth="1"/>
    <col min="7937" max="7937" width="7" style="1" customWidth="1"/>
    <col min="7938" max="8176" width="10.5" style="1"/>
    <col min="8177" max="8177" width="11" style="1" customWidth="1"/>
    <col min="8178" max="8178" width="2" style="1" customWidth="1"/>
    <col min="8179" max="8179" width="13" style="1" customWidth="1"/>
    <col min="8180" max="8180" width="60" style="1" customWidth="1"/>
    <col min="8181" max="8181" width="13" style="1" customWidth="1"/>
    <col min="8182" max="8182" width="9.83203125" style="1" customWidth="1"/>
    <col min="8183" max="8183" width="7" style="1" customWidth="1"/>
    <col min="8184" max="8184" width="9.1640625" style="1" customWidth="1"/>
    <col min="8185" max="8185" width="9.33203125" style="1" customWidth="1"/>
    <col min="8186" max="8186" width="9" style="1" customWidth="1"/>
    <col min="8187" max="8187" width="8.1640625" style="1" customWidth="1"/>
    <col min="8188" max="8189" width="7" style="1" customWidth="1"/>
    <col min="8190" max="8190" width="9.5" style="1" customWidth="1"/>
    <col min="8191" max="8191" width="10.1640625" style="1" customWidth="1"/>
    <col min="8192" max="8192" width="8.1640625" style="1" customWidth="1"/>
    <col min="8193" max="8193" width="7" style="1" customWidth="1"/>
    <col min="8194" max="8432" width="10.5" style="1"/>
    <col min="8433" max="8433" width="11" style="1" customWidth="1"/>
    <col min="8434" max="8434" width="2" style="1" customWidth="1"/>
    <col min="8435" max="8435" width="13" style="1" customWidth="1"/>
    <col min="8436" max="8436" width="60" style="1" customWidth="1"/>
    <col min="8437" max="8437" width="13" style="1" customWidth="1"/>
    <col min="8438" max="8438" width="9.83203125" style="1" customWidth="1"/>
    <col min="8439" max="8439" width="7" style="1" customWidth="1"/>
    <col min="8440" max="8440" width="9.1640625" style="1" customWidth="1"/>
    <col min="8441" max="8441" width="9.33203125" style="1" customWidth="1"/>
    <col min="8442" max="8442" width="9" style="1" customWidth="1"/>
    <col min="8443" max="8443" width="8.1640625" style="1" customWidth="1"/>
    <col min="8444" max="8445" width="7" style="1" customWidth="1"/>
    <col min="8446" max="8446" width="9.5" style="1" customWidth="1"/>
    <col min="8447" max="8447" width="10.1640625" style="1" customWidth="1"/>
    <col min="8448" max="8448" width="8.1640625" style="1" customWidth="1"/>
    <col min="8449" max="8449" width="7" style="1" customWidth="1"/>
    <col min="8450" max="8688" width="10.5" style="1"/>
    <col min="8689" max="8689" width="11" style="1" customWidth="1"/>
    <col min="8690" max="8690" width="2" style="1" customWidth="1"/>
    <col min="8691" max="8691" width="13" style="1" customWidth="1"/>
    <col min="8692" max="8692" width="60" style="1" customWidth="1"/>
    <col min="8693" max="8693" width="13" style="1" customWidth="1"/>
    <col min="8694" max="8694" width="9.83203125" style="1" customWidth="1"/>
    <col min="8695" max="8695" width="7" style="1" customWidth="1"/>
    <col min="8696" max="8696" width="9.1640625" style="1" customWidth="1"/>
    <col min="8697" max="8697" width="9.33203125" style="1" customWidth="1"/>
    <col min="8698" max="8698" width="9" style="1" customWidth="1"/>
    <col min="8699" max="8699" width="8.1640625" style="1" customWidth="1"/>
    <col min="8700" max="8701" width="7" style="1" customWidth="1"/>
    <col min="8702" max="8702" width="9.5" style="1" customWidth="1"/>
    <col min="8703" max="8703" width="10.1640625" style="1" customWidth="1"/>
    <col min="8704" max="8704" width="8.1640625" style="1" customWidth="1"/>
    <col min="8705" max="8705" width="7" style="1" customWidth="1"/>
    <col min="8706" max="8944" width="10.5" style="1"/>
    <col min="8945" max="8945" width="11" style="1" customWidth="1"/>
    <col min="8946" max="8946" width="2" style="1" customWidth="1"/>
    <col min="8947" max="8947" width="13" style="1" customWidth="1"/>
    <col min="8948" max="8948" width="60" style="1" customWidth="1"/>
    <col min="8949" max="8949" width="13" style="1" customWidth="1"/>
    <col min="8950" max="8950" width="9.83203125" style="1" customWidth="1"/>
    <col min="8951" max="8951" width="7" style="1" customWidth="1"/>
    <col min="8952" max="8952" width="9.1640625" style="1" customWidth="1"/>
    <col min="8953" max="8953" width="9.33203125" style="1" customWidth="1"/>
    <col min="8954" max="8954" width="9" style="1" customWidth="1"/>
    <col min="8955" max="8955" width="8.1640625" style="1" customWidth="1"/>
    <col min="8956" max="8957" width="7" style="1" customWidth="1"/>
    <col min="8958" max="8958" width="9.5" style="1" customWidth="1"/>
    <col min="8959" max="8959" width="10.1640625" style="1" customWidth="1"/>
    <col min="8960" max="8960" width="8.1640625" style="1" customWidth="1"/>
    <col min="8961" max="8961" width="7" style="1" customWidth="1"/>
    <col min="8962" max="9200" width="10.5" style="1"/>
    <col min="9201" max="9201" width="11" style="1" customWidth="1"/>
    <col min="9202" max="9202" width="2" style="1" customWidth="1"/>
    <col min="9203" max="9203" width="13" style="1" customWidth="1"/>
    <col min="9204" max="9204" width="60" style="1" customWidth="1"/>
    <col min="9205" max="9205" width="13" style="1" customWidth="1"/>
    <col min="9206" max="9206" width="9.83203125" style="1" customWidth="1"/>
    <col min="9207" max="9207" width="7" style="1" customWidth="1"/>
    <col min="9208" max="9208" width="9.1640625" style="1" customWidth="1"/>
    <col min="9209" max="9209" width="9.33203125" style="1" customWidth="1"/>
    <col min="9210" max="9210" width="9" style="1" customWidth="1"/>
    <col min="9211" max="9211" width="8.1640625" style="1" customWidth="1"/>
    <col min="9212" max="9213" width="7" style="1" customWidth="1"/>
    <col min="9214" max="9214" width="9.5" style="1" customWidth="1"/>
    <col min="9215" max="9215" width="10.1640625" style="1" customWidth="1"/>
    <col min="9216" max="9216" width="8.1640625" style="1" customWidth="1"/>
    <col min="9217" max="9217" width="7" style="1" customWidth="1"/>
    <col min="9218" max="9456" width="10.5" style="1"/>
    <col min="9457" max="9457" width="11" style="1" customWidth="1"/>
    <col min="9458" max="9458" width="2" style="1" customWidth="1"/>
    <col min="9459" max="9459" width="13" style="1" customWidth="1"/>
    <col min="9460" max="9460" width="60" style="1" customWidth="1"/>
    <col min="9461" max="9461" width="13" style="1" customWidth="1"/>
    <col min="9462" max="9462" width="9.83203125" style="1" customWidth="1"/>
    <col min="9463" max="9463" width="7" style="1" customWidth="1"/>
    <col min="9464" max="9464" width="9.1640625" style="1" customWidth="1"/>
    <col min="9465" max="9465" width="9.33203125" style="1" customWidth="1"/>
    <col min="9466" max="9466" width="9" style="1" customWidth="1"/>
    <col min="9467" max="9467" width="8.1640625" style="1" customWidth="1"/>
    <col min="9468" max="9469" width="7" style="1" customWidth="1"/>
    <col min="9470" max="9470" width="9.5" style="1" customWidth="1"/>
    <col min="9471" max="9471" width="10.1640625" style="1" customWidth="1"/>
    <col min="9472" max="9472" width="8.1640625" style="1" customWidth="1"/>
    <col min="9473" max="9473" width="7" style="1" customWidth="1"/>
    <col min="9474" max="9712" width="10.5" style="1"/>
    <col min="9713" max="9713" width="11" style="1" customWidth="1"/>
    <col min="9714" max="9714" width="2" style="1" customWidth="1"/>
    <col min="9715" max="9715" width="13" style="1" customWidth="1"/>
    <col min="9716" max="9716" width="60" style="1" customWidth="1"/>
    <col min="9717" max="9717" width="13" style="1" customWidth="1"/>
    <col min="9718" max="9718" width="9.83203125" style="1" customWidth="1"/>
    <col min="9719" max="9719" width="7" style="1" customWidth="1"/>
    <col min="9720" max="9720" width="9.1640625" style="1" customWidth="1"/>
    <col min="9721" max="9721" width="9.33203125" style="1" customWidth="1"/>
    <col min="9722" max="9722" width="9" style="1" customWidth="1"/>
    <col min="9723" max="9723" width="8.1640625" style="1" customWidth="1"/>
    <col min="9724" max="9725" width="7" style="1" customWidth="1"/>
    <col min="9726" max="9726" width="9.5" style="1" customWidth="1"/>
    <col min="9727" max="9727" width="10.1640625" style="1" customWidth="1"/>
    <col min="9728" max="9728" width="8.1640625" style="1" customWidth="1"/>
    <col min="9729" max="9729" width="7" style="1" customWidth="1"/>
    <col min="9730" max="9968" width="10.5" style="1"/>
    <col min="9969" max="9969" width="11" style="1" customWidth="1"/>
    <col min="9970" max="9970" width="2" style="1" customWidth="1"/>
    <col min="9971" max="9971" width="13" style="1" customWidth="1"/>
    <col min="9972" max="9972" width="60" style="1" customWidth="1"/>
    <col min="9973" max="9973" width="13" style="1" customWidth="1"/>
    <col min="9974" max="9974" width="9.83203125" style="1" customWidth="1"/>
    <col min="9975" max="9975" width="7" style="1" customWidth="1"/>
    <col min="9976" max="9976" width="9.1640625" style="1" customWidth="1"/>
    <col min="9977" max="9977" width="9.33203125" style="1" customWidth="1"/>
    <col min="9978" max="9978" width="9" style="1" customWidth="1"/>
    <col min="9979" max="9979" width="8.1640625" style="1" customWidth="1"/>
    <col min="9980" max="9981" width="7" style="1" customWidth="1"/>
    <col min="9982" max="9982" width="9.5" style="1" customWidth="1"/>
    <col min="9983" max="9983" width="10.1640625" style="1" customWidth="1"/>
    <col min="9984" max="9984" width="8.1640625" style="1" customWidth="1"/>
    <col min="9985" max="9985" width="7" style="1" customWidth="1"/>
    <col min="9986" max="10224" width="10.5" style="1"/>
    <col min="10225" max="10225" width="11" style="1" customWidth="1"/>
    <col min="10226" max="10226" width="2" style="1" customWidth="1"/>
    <col min="10227" max="10227" width="13" style="1" customWidth="1"/>
    <col min="10228" max="10228" width="60" style="1" customWidth="1"/>
    <col min="10229" max="10229" width="13" style="1" customWidth="1"/>
    <col min="10230" max="10230" width="9.83203125" style="1" customWidth="1"/>
    <col min="10231" max="10231" width="7" style="1" customWidth="1"/>
    <col min="10232" max="10232" width="9.1640625" style="1" customWidth="1"/>
    <col min="10233" max="10233" width="9.33203125" style="1" customWidth="1"/>
    <col min="10234" max="10234" width="9" style="1" customWidth="1"/>
    <col min="10235" max="10235" width="8.1640625" style="1" customWidth="1"/>
    <col min="10236" max="10237" width="7" style="1" customWidth="1"/>
    <col min="10238" max="10238" width="9.5" style="1" customWidth="1"/>
    <col min="10239" max="10239" width="10.1640625" style="1" customWidth="1"/>
    <col min="10240" max="10240" width="8.1640625" style="1" customWidth="1"/>
    <col min="10241" max="10241" width="7" style="1" customWidth="1"/>
    <col min="10242" max="10480" width="10.5" style="1"/>
    <col min="10481" max="10481" width="11" style="1" customWidth="1"/>
    <col min="10482" max="10482" width="2" style="1" customWidth="1"/>
    <col min="10483" max="10483" width="13" style="1" customWidth="1"/>
    <col min="10484" max="10484" width="60" style="1" customWidth="1"/>
    <col min="10485" max="10485" width="13" style="1" customWidth="1"/>
    <col min="10486" max="10486" width="9.83203125" style="1" customWidth="1"/>
    <col min="10487" max="10487" width="7" style="1" customWidth="1"/>
    <col min="10488" max="10488" width="9.1640625" style="1" customWidth="1"/>
    <col min="10489" max="10489" width="9.33203125" style="1" customWidth="1"/>
    <col min="10490" max="10490" width="9" style="1" customWidth="1"/>
    <col min="10491" max="10491" width="8.1640625" style="1" customWidth="1"/>
    <col min="10492" max="10493" width="7" style="1" customWidth="1"/>
    <col min="10494" max="10494" width="9.5" style="1" customWidth="1"/>
    <col min="10495" max="10495" width="10.1640625" style="1" customWidth="1"/>
    <col min="10496" max="10496" width="8.1640625" style="1" customWidth="1"/>
    <col min="10497" max="10497" width="7" style="1" customWidth="1"/>
    <col min="10498" max="10736" width="10.5" style="1"/>
    <col min="10737" max="10737" width="11" style="1" customWidth="1"/>
    <col min="10738" max="10738" width="2" style="1" customWidth="1"/>
    <col min="10739" max="10739" width="13" style="1" customWidth="1"/>
    <col min="10740" max="10740" width="60" style="1" customWidth="1"/>
    <col min="10741" max="10741" width="13" style="1" customWidth="1"/>
    <col min="10742" max="10742" width="9.83203125" style="1" customWidth="1"/>
    <col min="10743" max="10743" width="7" style="1" customWidth="1"/>
    <col min="10744" max="10744" width="9.1640625" style="1" customWidth="1"/>
    <col min="10745" max="10745" width="9.33203125" style="1" customWidth="1"/>
    <col min="10746" max="10746" width="9" style="1" customWidth="1"/>
    <col min="10747" max="10747" width="8.1640625" style="1" customWidth="1"/>
    <col min="10748" max="10749" width="7" style="1" customWidth="1"/>
    <col min="10750" max="10750" width="9.5" style="1" customWidth="1"/>
    <col min="10751" max="10751" width="10.1640625" style="1" customWidth="1"/>
    <col min="10752" max="10752" width="8.1640625" style="1" customWidth="1"/>
    <col min="10753" max="10753" width="7" style="1" customWidth="1"/>
    <col min="10754" max="10992" width="10.5" style="1"/>
    <col min="10993" max="10993" width="11" style="1" customWidth="1"/>
    <col min="10994" max="10994" width="2" style="1" customWidth="1"/>
    <col min="10995" max="10995" width="13" style="1" customWidth="1"/>
    <col min="10996" max="10996" width="60" style="1" customWidth="1"/>
    <col min="10997" max="10997" width="13" style="1" customWidth="1"/>
    <col min="10998" max="10998" width="9.83203125" style="1" customWidth="1"/>
    <col min="10999" max="10999" width="7" style="1" customWidth="1"/>
    <col min="11000" max="11000" width="9.1640625" style="1" customWidth="1"/>
    <col min="11001" max="11001" width="9.33203125" style="1" customWidth="1"/>
    <col min="11002" max="11002" width="9" style="1" customWidth="1"/>
    <col min="11003" max="11003" width="8.1640625" style="1" customWidth="1"/>
    <col min="11004" max="11005" width="7" style="1" customWidth="1"/>
    <col min="11006" max="11006" width="9.5" style="1" customWidth="1"/>
    <col min="11007" max="11007" width="10.1640625" style="1" customWidth="1"/>
    <col min="11008" max="11008" width="8.1640625" style="1" customWidth="1"/>
    <col min="11009" max="11009" width="7" style="1" customWidth="1"/>
    <col min="11010" max="11248" width="10.5" style="1"/>
    <col min="11249" max="11249" width="11" style="1" customWidth="1"/>
    <col min="11250" max="11250" width="2" style="1" customWidth="1"/>
    <col min="11251" max="11251" width="13" style="1" customWidth="1"/>
    <col min="11252" max="11252" width="60" style="1" customWidth="1"/>
    <col min="11253" max="11253" width="13" style="1" customWidth="1"/>
    <col min="11254" max="11254" width="9.83203125" style="1" customWidth="1"/>
    <col min="11255" max="11255" width="7" style="1" customWidth="1"/>
    <col min="11256" max="11256" width="9.1640625" style="1" customWidth="1"/>
    <col min="11257" max="11257" width="9.33203125" style="1" customWidth="1"/>
    <col min="11258" max="11258" width="9" style="1" customWidth="1"/>
    <col min="11259" max="11259" width="8.1640625" style="1" customWidth="1"/>
    <col min="11260" max="11261" width="7" style="1" customWidth="1"/>
    <col min="11262" max="11262" width="9.5" style="1" customWidth="1"/>
    <col min="11263" max="11263" width="10.1640625" style="1" customWidth="1"/>
    <col min="11264" max="11264" width="8.1640625" style="1" customWidth="1"/>
    <col min="11265" max="11265" width="7" style="1" customWidth="1"/>
    <col min="11266" max="11504" width="10.5" style="1"/>
    <col min="11505" max="11505" width="11" style="1" customWidth="1"/>
    <col min="11506" max="11506" width="2" style="1" customWidth="1"/>
    <col min="11507" max="11507" width="13" style="1" customWidth="1"/>
    <col min="11508" max="11508" width="60" style="1" customWidth="1"/>
    <col min="11509" max="11509" width="13" style="1" customWidth="1"/>
    <col min="11510" max="11510" width="9.83203125" style="1" customWidth="1"/>
    <col min="11511" max="11511" width="7" style="1" customWidth="1"/>
    <col min="11512" max="11512" width="9.1640625" style="1" customWidth="1"/>
    <col min="11513" max="11513" width="9.33203125" style="1" customWidth="1"/>
    <col min="11514" max="11514" width="9" style="1" customWidth="1"/>
    <col min="11515" max="11515" width="8.1640625" style="1" customWidth="1"/>
    <col min="11516" max="11517" width="7" style="1" customWidth="1"/>
    <col min="11518" max="11518" width="9.5" style="1" customWidth="1"/>
    <col min="11519" max="11519" width="10.1640625" style="1" customWidth="1"/>
    <col min="11520" max="11520" width="8.1640625" style="1" customWidth="1"/>
    <col min="11521" max="11521" width="7" style="1" customWidth="1"/>
    <col min="11522" max="11760" width="10.5" style="1"/>
    <col min="11761" max="11761" width="11" style="1" customWidth="1"/>
    <col min="11762" max="11762" width="2" style="1" customWidth="1"/>
    <col min="11763" max="11763" width="13" style="1" customWidth="1"/>
    <col min="11764" max="11764" width="60" style="1" customWidth="1"/>
    <col min="11765" max="11765" width="13" style="1" customWidth="1"/>
    <col min="11766" max="11766" width="9.83203125" style="1" customWidth="1"/>
    <col min="11767" max="11767" width="7" style="1" customWidth="1"/>
    <col min="11768" max="11768" width="9.1640625" style="1" customWidth="1"/>
    <col min="11769" max="11769" width="9.33203125" style="1" customWidth="1"/>
    <col min="11770" max="11770" width="9" style="1" customWidth="1"/>
    <col min="11771" max="11771" width="8.1640625" style="1" customWidth="1"/>
    <col min="11772" max="11773" width="7" style="1" customWidth="1"/>
    <col min="11774" max="11774" width="9.5" style="1" customWidth="1"/>
    <col min="11775" max="11775" width="10.1640625" style="1" customWidth="1"/>
    <col min="11776" max="11776" width="8.1640625" style="1" customWidth="1"/>
    <col min="11777" max="11777" width="7" style="1" customWidth="1"/>
    <col min="11778" max="12016" width="10.5" style="1"/>
    <col min="12017" max="12017" width="11" style="1" customWidth="1"/>
    <col min="12018" max="12018" width="2" style="1" customWidth="1"/>
    <col min="12019" max="12019" width="13" style="1" customWidth="1"/>
    <col min="12020" max="12020" width="60" style="1" customWidth="1"/>
    <col min="12021" max="12021" width="13" style="1" customWidth="1"/>
    <col min="12022" max="12022" width="9.83203125" style="1" customWidth="1"/>
    <col min="12023" max="12023" width="7" style="1" customWidth="1"/>
    <col min="12024" max="12024" width="9.1640625" style="1" customWidth="1"/>
    <col min="12025" max="12025" width="9.33203125" style="1" customWidth="1"/>
    <col min="12026" max="12026" width="9" style="1" customWidth="1"/>
    <col min="12027" max="12027" width="8.1640625" style="1" customWidth="1"/>
    <col min="12028" max="12029" width="7" style="1" customWidth="1"/>
    <col min="12030" max="12030" width="9.5" style="1" customWidth="1"/>
    <col min="12031" max="12031" width="10.1640625" style="1" customWidth="1"/>
    <col min="12032" max="12032" width="8.1640625" style="1" customWidth="1"/>
    <col min="12033" max="12033" width="7" style="1" customWidth="1"/>
    <col min="12034" max="12272" width="10.5" style="1"/>
    <col min="12273" max="12273" width="11" style="1" customWidth="1"/>
    <col min="12274" max="12274" width="2" style="1" customWidth="1"/>
    <col min="12275" max="12275" width="13" style="1" customWidth="1"/>
    <col min="12276" max="12276" width="60" style="1" customWidth="1"/>
    <col min="12277" max="12277" width="13" style="1" customWidth="1"/>
    <col min="12278" max="12278" width="9.83203125" style="1" customWidth="1"/>
    <col min="12279" max="12279" width="7" style="1" customWidth="1"/>
    <col min="12280" max="12280" width="9.1640625" style="1" customWidth="1"/>
    <col min="12281" max="12281" width="9.33203125" style="1" customWidth="1"/>
    <col min="12282" max="12282" width="9" style="1" customWidth="1"/>
    <col min="12283" max="12283" width="8.1640625" style="1" customWidth="1"/>
    <col min="12284" max="12285" width="7" style="1" customWidth="1"/>
    <col min="12286" max="12286" width="9.5" style="1" customWidth="1"/>
    <col min="12287" max="12287" width="10.1640625" style="1" customWidth="1"/>
    <col min="12288" max="12288" width="8.1640625" style="1" customWidth="1"/>
    <col min="12289" max="12289" width="7" style="1" customWidth="1"/>
    <col min="12290" max="12528" width="10.5" style="1"/>
    <col min="12529" max="12529" width="11" style="1" customWidth="1"/>
    <col min="12530" max="12530" width="2" style="1" customWidth="1"/>
    <col min="12531" max="12531" width="13" style="1" customWidth="1"/>
    <col min="12532" max="12532" width="60" style="1" customWidth="1"/>
    <col min="12533" max="12533" width="13" style="1" customWidth="1"/>
    <col min="12534" max="12534" width="9.83203125" style="1" customWidth="1"/>
    <col min="12535" max="12535" width="7" style="1" customWidth="1"/>
    <col min="12536" max="12536" width="9.1640625" style="1" customWidth="1"/>
    <col min="12537" max="12537" width="9.33203125" style="1" customWidth="1"/>
    <col min="12538" max="12538" width="9" style="1" customWidth="1"/>
    <col min="12539" max="12539" width="8.1640625" style="1" customWidth="1"/>
    <col min="12540" max="12541" width="7" style="1" customWidth="1"/>
    <col min="12542" max="12542" width="9.5" style="1" customWidth="1"/>
    <col min="12543" max="12543" width="10.1640625" style="1" customWidth="1"/>
    <col min="12544" max="12544" width="8.1640625" style="1" customWidth="1"/>
    <col min="12545" max="12545" width="7" style="1" customWidth="1"/>
    <col min="12546" max="12784" width="10.5" style="1"/>
    <col min="12785" max="12785" width="11" style="1" customWidth="1"/>
    <col min="12786" max="12786" width="2" style="1" customWidth="1"/>
    <col min="12787" max="12787" width="13" style="1" customWidth="1"/>
    <col min="12788" max="12788" width="60" style="1" customWidth="1"/>
    <col min="12789" max="12789" width="13" style="1" customWidth="1"/>
    <col min="12790" max="12790" width="9.83203125" style="1" customWidth="1"/>
    <col min="12791" max="12791" width="7" style="1" customWidth="1"/>
    <col min="12792" max="12792" width="9.1640625" style="1" customWidth="1"/>
    <col min="12793" max="12793" width="9.33203125" style="1" customWidth="1"/>
    <col min="12794" max="12794" width="9" style="1" customWidth="1"/>
    <col min="12795" max="12795" width="8.1640625" style="1" customWidth="1"/>
    <col min="12796" max="12797" width="7" style="1" customWidth="1"/>
    <col min="12798" max="12798" width="9.5" style="1" customWidth="1"/>
    <col min="12799" max="12799" width="10.1640625" style="1" customWidth="1"/>
    <col min="12800" max="12800" width="8.1640625" style="1" customWidth="1"/>
    <col min="12801" max="12801" width="7" style="1" customWidth="1"/>
    <col min="12802" max="13040" width="10.5" style="1"/>
    <col min="13041" max="13041" width="11" style="1" customWidth="1"/>
    <col min="13042" max="13042" width="2" style="1" customWidth="1"/>
    <col min="13043" max="13043" width="13" style="1" customWidth="1"/>
    <col min="13044" max="13044" width="60" style="1" customWidth="1"/>
    <col min="13045" max="13045" width="13" style="1" customWidth="1"/>
    <col min="13046" max="13046" width="9.83203125" style="1" customWidth="1"/>
    <col min="13047" max="13047" width="7" style="1" customWidth="1"/>
    <col min="13048" max="13048" width="9.1640625" style="1" customWidth="1"/>
    <col min="13049" max="13049" width="9.33203125" style="1" customWidth="1"/>
    <col min="13050" max="13050" width="9" style="1" customWidth="1"/>
    <col min="13051" max="13051" width="8.1640625" style="1" customWidth="1"/>
    <col min="13052" max="13053" width="7" style="1" customWidth="1"/>
    <col min="13054" max="13054" width="9.5" style="1" customWidth="1"/>
    <col min="13055" max="13055" width="10.1640625" style="1" customWidth="1"/>
    <col min="13056" max="13056" width="8.1640625" style="1" customWidth="1"/>
    <col min="13057" max="13057" width="7" style="1" customWidth="1"/>
    <col min="13058" max="13296" width="10.5" style="1"/>
    <col min="13297" max="13297" width="11" style="1" customWidth="1"/>
    <col min="13298" max="13298" width="2" style="1" customWidth="1"/>
    <col min="13299" max="13299" width="13" style="1" customWidth="1"/>
    <col min="13300" max="13300" width="60" style="1" customWidth="1"/>
    <col min="13301" max="13301" width="13" style="1" customWidth="1"/>
    <col min="13302" max="13302" width="9.83203125" style="1" customWidth="1"/>
    <col min="13303" max="13303" width="7" style="1" customWidth="1"/>
    <col min="13304" max="13304" width="9.1640625" style="1" customWidth="1"/>
    <col min="13305" max="13305" width="9.33203125" style="1" customWidth="1"/>
    <col min="13306" max="13306" width="9" style="1" customWidth="1"/>
    <col min="13307" max="13307" width="8.1640625" style="1" customWidth="1"/>
    <col min="13308" max="13309" width="7" style="1" customWidth="1"/>
    <col min="13310" max="13310" width="9.5" style="1" customWidth="1"/>
    <col min="13311" max="13311" width="10.1640625" style="1" customWidth="1"/>
    <col min="13312" max="13312" width="8.1640625" style="1" customWidth="1"/>
    <col min="13313" max="13313" width="7" style="1" customWidth="1"/>
    <col min="13314" max="13552" width="10.5" style="1"/>
    <col min="13553" max="13553" width="11" style="1" customWidth="1"/>
    <col min="13554" max="13554" width="2" style="1" customWidth="1"/>
    <col min="13555" max="13555" width="13" style="1" customWidth="1"/>
    <col min="13556" max="13556" width="60" style="1" customWidth="1"/>
    <col min="13557" max="13557" width="13" style="1" customWidth="1"/>
    <col min="13558" max="13558" width="9.83203125" style="1" customWidth="1"/>
    <col min="13559" max="13559" width="7" style="1" customWidth="1"/>
    <col min="13560" max="13560" width="9.1640625" style="1" customWidth="1"/>
    <col min="13561" max="13561" width="9.33203125" style="1" customWidth="1"/>
    <col min="13562" max="13562" width="9" style="1" customWidth="1"/>
    <col min="13563" max="13563" width="8.1640625" style="1" customWidth="1"/>
    <col min="13564" max="13565" width="7" style="1" customWidth="1"/>
    <col min="13566" max="13566" width="9.5" style="1" customWidth="1"/>
    <col min="13567" max="13567" width="10.1640625" style="1" customWidth="1"/>
    <col min="13568" max="13568" width="8.1640625" style="1" customWidth="1"/>
    <col min="13569" max="13569" width="7" style="1" customWidth="1"/>
    <col min="13570" max="13808" width="10.5" style="1"/>
    <col min="13809" max="13809" width="11" style="1" customWidth="1"/>
    <col min="13810" max="13810" width="2" style="1" customWidth="1"/>
    <col min="13811" max="13811" width="13" style="1" customWidth="1"/>
    <col min="13812" max="13812" width="60" style="1" customWidth="1"/>
    <col min="13813" max="13813" width="13" style="1" customWidth="1"/>
    <col min="13814" max="13814" width="9.83203125" style="1" customWidth="1"/>
    <col min="13815" max="13815" width="7" style="1" customWidth="1"/>
    <col min="13816" max="13816" width="9.1640625" style="1" customWidth="1"/>
    <col min="13817" max="13817" width="9.33203125" style="1" customWidth="1"/>
    <col min="13818" max="13818" width="9" style="1" customWidth="1"/>
    <col min="13819" max="13819" width="8.1640625" style="1" customWidth="1"/>
    <col min="13820" max="13821" width="7" style="1" customWidth="1"/>
    <col min="13822" max="13822" width="9.5" style="1" customWidth="1"/>
    <col min="13823" max="13823" width="10.1640625" style="1" customWidth="1"/>
    <col min="13824" max="13824" width="8.1640625" style="1" customWidth="1"/>
    <col min="13825" max="13825" width="7" style="1" customWidth="1"/>
    <col min="13826" max="14064" width="10.5" style="1"/>
    <col min="14065" max="14065" width="11" style="1" customWidth="1"/>
    <col min="14066" max="14066" width="2" style="1" customWidth="1"/>
    <col min="14067" max="14067" width="13" style="1" customWidth="1"/>
    <col min="14068" max="14068" width="60" style="1" customWidth="1"/>
    <col min="14069" max="14069" width="13" style="1" customWidth="1"/>
    <col min="14070" max="14070" width="9.83203125" style="1" customWidth="1"/>
    <col min="14071" max="14071" width="7" style="1" customWidth="1"/>
    <col min="14072" max="14072" width="9.1640625" style="1" customWidth="1"/>
    <col min="14073" max="14073" width="9.33203125" style="1" customWidth="1"/>
    <col min="14074" max="14074" width="9" style="1" customWidth="1"/>
    <col min="14075" max="14075" width="8.1640625" style="1" customWidth="1"/>
    <col min="14076" max="14077" width="7" style="1" customWidth="1"/>
    <col min="14078" max="14078" width="9.5" style="1" customWidth="1"/>
    <col min="14079" max="14079" width="10.1640625" style="1" customWidth="1"/>
    <col min="14080" max="14080" width="8.1640625" style="1" customWidth="1"/>
    <col min="14081" max="14081" width="7" style="1" customWidth="1"/>
    <col min="14082" max="14320" width="10.5" style="1"/>
    <col min="14321" max="14321" width="11" style="1" customWidth="1"/>
    <col min="14322" max="14322" width="2" style="1" customWidth="1"/>
    <col min="14323" max="14323" width="13" style="1" customWidth="1"/>
    <col min="14324" max="14324" width="60" style="1" customWidth="1"/>
    <col min="14325" max="14325" width="13" style="1" customWidth="1"/>
    <col min="14326" max="14326" width="9.83203125" style="1" customWidth="1"/>
    <col min="14327" max="14327" width="7" style="1" customWidth="1"/>
    <col min="14328" max="14328" width="9.1640625" style="1" customWidth="1"/>
    <col min="14329" max="14329" width="9.33203125" style="1" customWidth="1"/>
    <col min="14330" max="14330" width="9" style="1" customWidth="1"/>
    <col min="14331" max="14331" width="8.1640625" style="1" customWidth="1"/>
    <col min="14332" max="14333" width="7" style="1" customWidth="1"/>
    <col min="14334" max="14334" width="9.5" style="1" customWidth="1"/>
    <col min="14335" max="14335" width="10.1640625" style="1" customWidth="1"/>
    <col min="14336" max="14336" width="8.1640625" style="1" customWidth="1"/>
    <col min="14337" max="14337" width="7" style="1" customWidth="1"/>
    <col min="14338" max="14576" width="10.5" style="1"/>
    <col min="14577" max="14577" width="11" style="1" customWidth="1"/>
    <col min="14578" max="14578" width="2" style="1" customWidth="1"/>
    <col min="14579" max="14579" width="13" style="1" customWidth="1"/>
    <col min="14580" max="14580" width="60" style="1" customWidth="1"/>
    <col min="14581" max="14581" width="13" style="1" customWidth="1"/>
    <col min="14582" max="14582" width="9.83203125" style="1" customWidth="1"/>
    <col min="14583" max="14583" width="7" style="1" customWidth="1"/>
    <col min="14584" max="14584" width="9.1640625" style="1" customWidth="1"/>
    <col min="14585" max="14585" width="9.33203125" style="1" customWidth="1"/>
    <col min="14586" max="14586" width="9" style="1" customWidth="1"/>
    <col min="14587" max="14587" width="8.1640625" style="1" customWidth="1"/>
    <col min="14588" max="14589" width="7" style="1" customWidth="1"/>
    <col min="14590" max="14590" width="9.5" style="1" customWidth="1"/>
    <col min="14591" max="14591" width="10.1640625" style="1" customWidth="1"/>
    <col min="14592" max="14592" width="8.1640625" style="1" customWidth="1"/>
    <col min="14593" max="14593" width="7" style="1" customWidth="1"/>
    <col min="14594" max="14832" width="10.5" style="1"/>
    <col min="14833" max="14833" width="11" style="1" customWidth="1"/>
    <col min="14834" max="14834" width="2" style="1" customWidth="1"/>
    <col min="14835" max="14835" width="13" style="1" customWidth="1"/>
    <col min="14836" max="14836" width="60" style="1" customWidth="1"/>
    <col min="14837" max="14837" width="13" style="1" customWidth="1"/>
    <col min="14838" max="14838" width="9.83203125" style="1" customWidth="1"/>
    <col min="14839" max="14839" width="7" style="1" customWidth="1"/>
    <col min="14840" max="14840" width="9.1640625" style="1" customWidth="1"/>
    <col min="14841" max="14841" width="9.33203125" style="1" customWidth="1"/>
    <col min="14842" max="14842" width="9" style="1" customWidth="1"/>
    <col min="14843" max="14843" width="8.1640625" style="1" customWidth="1"/>
    <col min="14844" max="14845" width="7" style="1" customWidth="1"/>
    <col min="14846" max="14846" width="9.5" style="1" customWidth="1"/>
    <col min="14847" max="14847" width="10.1640625" style="1" customWidth="1"/>
    <col min="14848" max="14848" width="8.1640625" style="1" customWidth="1"/>
    <col min="14849" max="14849" width="7" style="1" customWidth="1"/>
    <col min="14850" max="15088" width="10.5" style="1"/>
    <col min="15089" max="15089" width="11" style="1" customWidth="1"/>
    <col min="15090" max="15090" width="2" style="1" customWidth="1"/>
    <col min="15091" max="15091" width="13" style="1" customWidth="1"/>
    <col min="15092" max="15092" width="60" style="1" customWidth="1"/>
    <col min="15093" max="15093" width="13" style="1" customWidth="1"/>
    <col min="15094" max="15094" width="9.83203125" style="1" customWidth="1"/>
    <col min="15095" max="15095" width="7" style="1" customWidth="1"/>
    <col min="15096" max="15096" width="9.1640625" style="1" customWidth="1"/>
    <col min="15097" max="15097" width="9.33203125" style="1" customWidth="1"/>
    <col min="15098" max="15098" width="9" style="1" customWidth="1"/>
    <col min="15099" max="15099" width="8.1640625" style="1" customWidth="1"/>
    <col min="15100" max="15101" width="7" style="1" customWidth="1"/>
    <col min="15102" max="15102" width="9.5" style="1" customWidth="1"/>
    <col min="15103" max="15103" width="10.1640625" style="1" customWidth="1"/>
    <col min="15104" max="15104" width="8.1640625" style="1" customWidth="1"/>
    <col min="15105" max="15105" width="7" style="1" customWidth="1"/>
    <col min="15106" max="15344" width="10.5" style="1"/>
    <col min="15345" max="15345" width="11" style="1" customWidth="1"/>
    <col min="15346" max="15346" width="2" style="1" customWidth="1"/>
    <col min="15347" max="15347" width="13" style="1" customWidth="1"/>
    <col min="15348" max="15348" width="60" style="1" customWidth="1"/>
    <col min="15349" max="15349" width="13" style="1" customWidth="1"/>
    <col min="15350" max="15350" width="9.83203125" style="1" customWidth="1"/>
    <col min="15351" max="15351" width="7" style="1" customWidth="1"/>
    <col min="15352" max="15352" width="9.1640625" style="1" customWidth="1"/>
    <col min="15353" max="15353" width="9.33203125" style="1" customWidth="1"/>
    <col min="15354" max="15354" width="9" style="1" customWidth="1"/>
    <col min="15355" max="15355" width="8.1640625" style="1" customWidth="1"/>
    <col min="15356" max="15357" width="7" style="1" customWidth="1"/>
    <col min="15358" max="15358" width="9.5" style="1" customWidth="1"/>
    <col min="15359" max="15359" width="10.1640625" style="1" customWidth="1"/>
    <col min="15360" max="15360" width="8.1640625" style="1" customWidth="1"/>
    <col min="15361" max="15361" width="7" style="1" customWidth="1"/>
    <col min="15362" max="15600" width="10.5" style="1"/>
    <col min="15601" max="15601" width="11" style="1" customWidth="1"/>
    <col min="15602" max="15602" width="2" style="1" customWidth="1"/>
    <col min="15603" max="15603" width="13" style="1" customWidth="1"/>
    <col min="15604" max="15604" width="60" style="1" customWidth="1"/>
    <col min="15605" max="15605" width="13" style="1" customWidth="1"/>
    <col min="15606" max="15606" width="9.83203125" style="1" customWidth="1"/>
    <col min="15607" max="15607" width="7" style="1" customWidth="1"/>
    <col min="15608" max="15608" width="9.1640625" style="1" customWidth="1"/>
    <col min="15609" max="15609" width="9.33203125" style="1" customWidth="1"/>
    <col min="15610" max="15610" width="9" style="1" customWidth="1"/>
    <col min="15611" max="15611" width="8.1640625" style="1" customWidth="1"/>
    <col min="15612" max="15613" width="7" style="1" customWidth="1"/>
    <col min="15614" max="15614" width="9.5" style="1" customWidth="1"/>
    <col min="15615" max="15615" width="10.1640625" style="1" customWidth="1"/>
    <col min="15616" max="15616" width="8.1640625" style="1" customWidth="1"/>
    <col min="15617" max="15617" width="7" style="1" customWidth="1"/>
    <col min="15618" max="15856" width="10.5" style="1"/>
    <col min="15857" max="15857" width="11" style="1" customWidth="1"/>
    <col min="15858" max="15858" width="2" style="1" customWidth="1"/>
    <col min="15859" max="15859" width="13" style="1" customWidth="1"/>
    <col min="15860" max="15860" width="60" style="1" customWidth="1"/>
    <col min="15861" max="15861" width="13" style="1" customWidth="1"/>
    <col min="15862" max="15862" width="9.83203125" style="1" customWidth="1"/>
    <col min="15863" max="15863" width="7" style="1" customWidth="1"/>
    <col min="15864" max="15864" width="9.1640625" style="1" customWidth="1"/>
    <col min="15865" max="15865" width="9.33203125" style="1" customWidth="1"/>
    <col min="15866" max="15866" width="9" style="1" customWidth="1"/>
    <col min="15867" max="15867" width="8.1640625" style="1" customWidth="1"/>
    <col min="15868" max="15869" width="7" style="1" customWidth="1"/>
    <col min="15870" max="15870" width="9.5" style="1" customWidth="1"/>
    <col min="15871" max="15871" width="10.1640625" style="1" customWidth="1"/>
    <col min="15872" max="15872" width="8.1640625" style="1" customWidth="1"/>
    <col min="15873" max="15873" width="7" style="1" customWidth="1"/>
    <col min="15874" max="16112" width="10.5" style="1"/>
    <col min="16113" max="16113" width="11" style="1" customWidth="1"/>
    <col min="16114" max="16114" width="2" style="1" customWidth="1"/>
    <col min="16115" max="16115" width="13" style="1" customWidth="1"/>
    <col min="16116" max="16116" width="60" style="1" customWidth="1"/>
    <col min="16117" max="16117" width="13" style="1" customWidth="1"/>
    <col min="16118" max="16118" width="9.83203125" style="1" customWidth="1"/>
    <col min="16119" max="16119" width="7" style="1" customWidth="1"/>
    <col min="16120" max="16120" width="9.1640625" style="1" customWidth="1"/>
    <col min="16121" max="16121" width="9.33203125" style="1" customWidth="1"/>
    <col min="16122" max="16122" width="9" style="1" customWidth="1"/>
    <col min="16123" max="16123" width="8.1640625" style="1" customWidth="1"/>
    <col min="16124" max="16125" width="7" style="1" customWidth="1"/>
    <col min="16126" max="16126" width="9.5" style="1" customWidth="1"/>
    <col min="16127" max="16127" width="10.1640625" style="1" customWidth="1"/>
    <col min="16128" max="16128" width="8.1640625" style="1" customWidth="1"/>
    <col min="16129" max="16129" width="7" style="1" customWidth="1"/>
    <col min="16130" max="16384" width="10.5" style="1"/>
  </cols>
  <sheetData>
    <row r="1" spans="1:3" ht="12.75">
      <c r="A1" s="98" t="s">
        <v>0</v>
      </c>
      <c r="B1" s="98"/>
      <c r="C1" s="98"/>
    </row>
    <row r="2" spans="1:3" ht="15.75">
      <c r="B2" s="40"/>
      <c r="C2" s="84"/>
    </row>
    <row r="3" spans="1:3" ht="12.75">
      <c r="A3" s="8"/>
      <c r="B3" s="9"/>
      <c r="C3" s="9"/>
    </row>
    <row r="4" spans="1:3" ht="12.75">
      <c r="A4" s="10"/>
      <c r="B4" s="11"/>
      <c r="C4" s="9"/>
    </row>
    <row r="5" spans="1:3" ht="12.75">
      <c r="A5" s="8"/>
      <c r="B5" s="9"/>
      <c r="C5" s="9"/>
    </row>
    <row r="6" spans="1:3" ht="25.5">
      <c r="A6" s="99" t="s">
        <v>6</v>
      </c>
      <c r="B6" s="100" t="s">
        <v>7</v>
      </c>
      <c r="C6" s="100" t="s">
        <v>8</v>
      </c>
    </row>
    <row r="7" spans="1:3" ht="12.75">
      <c r="A7" s="101"/>
      <c r="B7" s="102"/>
      <c r="C7" s="102"/>
    </row>
    <row r="8" spans="1:3" ht="12.75">
      <c r="A8" s="6">
        <v>430</v>
      </c>
      <c r="B8" s="83" t="s">
        <v>46</v>
      </c>
      <c r="C8" s="6">
        <v>200</v>
      </c>
    </row>
    <row r="9" spans="1:3" ht="12.75">
      <c r="A9" s="5" t="s">
        <v>79</v>
      </c>
      <c r="B9" s="83" t="s">
        <v>125</v>
      </c>
      <c r="C9" s="5">
        <v>250</v>
      </c>
    </row>
    <row r="10" spans="1:3" ht="12.75">
      <c r="A10" s="6" t="s">
        <v>95</v>
      </c>
      <c r="B10" s="83" t="s">
        <v>49</v>
      </c>
      <c r="C10" s="5" t="s">
        <v>31</v>
      </c>
    </row>
    <row r="11" spans="1:3" ht="12.75">
      <c r="A11" s="6" t="s">
        <v>100</v>
      </c>
      <c r="B11" s="83" t="s">
        <v>135</v>
      </c>
      <c r="C11" s="5" t="s">
        <v>36</v>
      </c>
    </row>
    <row r="12" spans="1:3" ht="12.75">
      <c r="A12" s="6" t="s">
        <v>100</v>
      </c>
      <c r="B12" s="83" t="s">
        <v>136</v>
      </c>
      <c r="C12" s="5" t="s">
        <v>36</v>
      </c>
    </row>
    <row r="13" spans="1:3" ht="12.75">
      <c r="A13" s="6" t="s">
        <v>100</v>
      </c>
      <c r="B13" s="83" t="s">
        <v>48</v>
      </c>
      <c r="C13" s="5" t="s">
        <v>36</v>
      </c>
    </row>
    <row r="14" spans="1:3" ht="12.75">
      <c r="A14" s="6" t="s">
        <v>100</v>
      </c>
      <c r="B14" s="83" t="s">
        <v>138</v>
      </c>
      <c r="C14" s="5" t="s">
        <v>36</v>
      </c>
    </row>
    <row r="15" spans="1:3" ht="12.75">
      <c r="A15" s="6" t="s">
        <v>100</v>
      </c>
      <c r="B15" s="83" t="s">
        <v>45</v>
      </c>
      <c r="C15" s="5" t="s">
        <v>36</v>
      </c>
    </row>
    <row r="16" spans="1:3" ht="12.75">
      <c r="A16" s="6" t="s">
        <v>96</v>
      </c>
      <c r="B16" s="83" t="s">
        <v>50</v>
      </c>
      <c r="C16" s="5" t="s">
        <v>36</v>
      </c>
    </row>
    <row r="17" spans="1:3" ht="12.75">
      <c r="A17" s="6" t="s">
        <v>108</v>
      </c>
      <c r="B17" s="85" t="s">
        <v>109</v>
      </c>
      <c r="C17" s="5" t="s">
        <v>107</v>
      </c>
    </row>
    <row r="18" spans="1:3" ht="12.75">
      <c r="A18" s="6" t="s">
        <v>72</v>
      </c>
      <c r="B18" s="83" t="s">
        <v>121</v>
      </c>
      <c r="C18" s="6">
        <v>40</v>
      </c>
    </row>
    <row r="19" spans="1:3" ht="12.75">
      <c r="A19" s="6" t="s">
        <v>128</v>
      </c>
      <c r="B19" s="83" t="s">
        <v>37</v>
      </c>
      <c r="C19" s="6">
        <v>250</v>
      </c>
    </row>
    <row r="20" spans="1:3" ht="12.75">
      <c r="A20" s="6" t="s">
        <v>122</v>
      </c>
      <c r="B20" s="83" t="s">
        <v>111</v>
      </c>
      <c r="C20" s="5" t="s">
        <v>163</v>
      </c>
    </row>
    <row r="21" spans="1:3" ht="12.75">
      <c r="A21" s="6" t="s">
        <v>148</v>
      </c>
      <c r="B21" s="83" t="s">
        <v>147</v>
      </c>
      <c r="C21" s="5" t="s">
        <v>163</v>
      </c>
    </row>
    <row r="22" spans="1:3" ht="12.75">
      <c r="A22" s="6" t="s">
        <v>82</v>
      </c>
      <c r="B22" s="83" t="s">
        <v>78</v>
      </c>
      <c r="C22" s="5" t="s">
        <v>164</v>
      </c>
    </row>
    <row r="23" spans="1:3" ht="12.75">
      <c r="A23" s="6" t="s">
        <v>131</v>
      </c>
      <c r="B23" s="83" t="s">
        <v>132</v>
      </c>
      <c r="C23" s="6" t="s">
        <v>164</v>
      </c>
    </row>
    <row r="24" spans="1:3" ht="12.75">
      <c r="A24" s="6" t="s">
        <v>97</v>
      </c>
      <c r="B24" s="83" t="s">
        <v>47</v>
      </c>
      <c r="C24" s="6">
        <v>250</v>
      </c>
    </row>
    <row r="25" spans="1:3" ht="12.75">
      <c r="A25" s="6" t="s">
        <v>152</v>
      </c>
      <c r="B25" s="83" t="s">
        <v>149</v>
      </c>
      <c r="C25" s="5" t="s">
        <v>163</v>
      </c>
    </row>
    <row r="26" spans="1:3" ht="12.75">
      <c r="A26" s="6" t="s">
        <v>145</v>
      </c>
      <c r="B26" s="83" t="s">
        <v>154</v>
      </c>
      <c r="C26" s="5" t="s">
        <v>163</v>
      </c>
    </row>
    <row r="27" spans="1:3" ht="12.75">
      <c r="A27" s="6" t="s">
        <v>145</v>
      </c>
      <c r="B27" s="83" t="s">
        <v>146</v>
      </c>
      <c r="C27" s="5" t="s">
        <v>163</v>
      </c>
    </row>
    <row r="28" spans="1:3" ht="12.75">
      <c r="A28" s="6" t="s">
        <v>133</v>
      </c>
      <c r="B28" s="83" t="s">
        <v>134</v>
      </c>
      <c r="C28" s="6" t="s">
        <v>163</v>
      </c>
    </row>
    <row r="29" spans="1:3" ht="12.75">
      <c r="A29" s="6" t="s">
        <v>126</v>
      </c>
      <c r="B29" s="83" t="s">
        <v>127</v>
      </c>
      <c r="C29" s="6" t="s">
        <v>163</v>
      </c>
    </row>
    <row r="30" spans="1:3" ht="12.75">
      <c r="A30" s="6" t="s">
        <v>150</v>
      </c>
      <c r="B30" s="83" t="s">
        <v>151</v>
      </c>
      <c r="C30" s="6" t="s">
        <v>163</v>
      </c>
    </row>
    <row r="31" spans="1:3" ht="12.75">
      <c r="A31" s="6" t="s">
        <v>103</v>
      </c>
      <c r="B31" s="83" t="s">
        <v>66</v>
      </c>
      <c r="C31" s="5">
        <v>250</v>
      </c>
    </row>
    <row r="32" spans="1:3" ht="12.75">
      <c r="A32" s="6" t="s">
        <v>123</v>
      </c>
      <c r="B32" s="83" t="s">
        <v>124</v>
      </c>
      <c r="C32" s="6">
        <v>30</v>
      </c>
    </row>
    <row r="33" spans="1:3" ht="12.75">
      <c r="A33" s="6" t="s">
        <v>94</v>
      </c>
      <c r="B33" s="83" t="s">
        <v>62</v>
      </c>
      <c r="C33" s="5" t="s">
        <v>164</v>
      </c>
    </row>
    <row r="34" spans="1:3" ht="12.75">
      <c r="A34" s="6" t="s">
        <v>118</v>
      </c>
      <c r="B34" s="83" t="s">
        <v>119</v>
      </c>
      <c r="C34" s="6" t="s">
        <v>163</v>
      </c>
    </row>
    <row r="35" spans="1:3" ht="12.75">
      <c r="A35" s="6" t="s">
        <v>76</v>
      </c>
      <c r="B35" s="83" t="s">
        <v>116</v>
      </c>
      <c r="C35" s="5" t="s">
        <v>165</v>
      </c>
    </row>
    <row r="36" spans="1:3" ht="12.75">
      <c r="A36" s="6" t="s">
        <v>76</v>
      </c>
      <c r="B36" s="83" t="s">
        <v>44</v>
      </c>
      <c r="C36" s="6" t="s">
        <v>165</v>
      </c>
    </row>
    <row r="37" spans="1:3" ht="12.75">
      <c r="A37" s="6" t="s">
        <v>81</v>
      </c>
      <c r="B37" s="83" t="s">
        <v>113</v>
      </c>
      <c r="C37" s="5" t="s">
        <v>165</v>
      </c>
    </row>
    <row r="38" spans="1:3" ht="12.75">
      <c r="A38" s="6" t="s">
        <v>91</v>
      </c>
      <c r="B38" s="83" t="s">
        <v>41</v>
      </c>
      <c r="C38" s="5" t="s">
        <v>165</v>
      </c>
    </row>
    <row r="39" spans="1:3" ht="12.75">
      <c r="A39" s="6" t="s">
        <v>157</v>
      </c>
      <c r="B39" s="83" t="s">
        <v>158</v>
      </c>
      <c r="C39" s="6">
        <v>200</v>
      </c>
    </row>
    <row r="40" spans="1:3" ht="12.75">
      <c r="A40" s="6" t="s">
        <v>89</v>
      </c>
      <c r="B40" s="83" t="s">
        <v>38</v>
      </c>
      <c r="C40" s="5">
        <v>200</v>
      </c>
    </row>
    <row r="41" spans="1:3" ht="12.75">
      <c r="A41" s="6" t="s">
        <v>155</v>
      </c>
      <c r="B41" s="83" t="s">
        <v>156</v>
      </c>
      <c r="C41" s="6">
        <v>200</v>
      </c>
    </row>
    <row r="42" spans="1:3" ht="12.75">
      <c r="A42" s="6" t="s">
        <v>90</v>
      </c>
      <c r="B42" s="83" t="s">
        <v>120</v>
      </c>
      <c r="C42" s="6">
        <v>200</v>
      </c>
    </row>
    <row r="43" spans="1:3" ht="12.75">
      <c r="A43" s="6" t="s">
        <v>74</v>
      </c>
      <c r="B43" s="83" t="s">
        <v>42</v>
      </c>
      <c r="C43" s="5" t="s">
        <v>36</v>
      </c>
    </row>
    <row r="44" spans="1:3" ht="12.75">
      <c r="A44" s="6" t="s">
        <v>88</v>
      </c>
      <c r="B44" s="83" t="s">
        <v>35</v>
      </c>
      <c r="C44" s="6">
        <v>200</v>
      </c>
    </row>
    <row r="45" spans="1:3" ht="12.75">
      <c r="A45" s="6" t="s">
        <v>93</v>
      </c>
      <c r="B45" s="83" t="s">
        <v>40</v>
      </c>
      <c r="C45" s="6">
        <v>200</v>
      </c>
    </row>
    <row r="46" spans="1:3" ht="12.75">
      <c r="A46" s="6" t="s">
        <v>80</v>
      </c>
      <c r="B46" s="83" t="s">
        <v>64</v>
      </c>
      <c r="C46" s="5">
        <v>200</v>
      </c>
    </row>
    <row r="47" spans="1:3" ht="12.75">
      <c r="A47" s="6" t="s">
        <v>80</v>
      </c>
      <c r="B47" s="83" t="s">
        <v>129</v>
      </c>
      <c r="C47" s="5">
        <v>200</v>
      </c>
    </row>
    <row r="48" spans="1:3" ht="12.75">
      <c r="A48" s="6" t="s">
        <v>106</v>
      </c>
      <c r="B48" s="83" t="s">
        <v>64</v>
      </c>
      <c r="C48" s="5">
        <v>200</v>
      </c>
    </row>
    <row r="49" spans="1:3" ht="12.75">
      <c r="A49" s="6" t="s">
        <v>159</v>
      </c>
      <c r="B49" s="83" t="s">
        <v>160</v>
      </c>
      <c r="C49" s="5">
        <v>200</v>
      </c>
    </row>
    <row r="50" spans="1:3" ht="12.75">
      <c r="A50" s="6" t="s">
        <v>161</v>
      </c>
      <c r="B50" s="83" t="s">
        <v>162</v>
      </c>
      <c r="C50" s="5">
        <v>200</v>
      </c>
    </row>
    <row r="51" spans="1:3" ht="12.75">
      <c r="A51" s="5" t="s">
        <v>98</v>
      </c>
      <c r="B51" s="83" t="s">
        <v>63</v>
      </c>
      <c r="C51" s="6">
        <v>75</v>
      </c>
    </row>
    <row r="52" spans="1:3" ht="12.75">
      <c r="A52" s="6" t="s">
        <v>92</v>
      </c>
      <c r="B52" s="103" t="s">
        <v>60</v>
      </c>
      <c r="C52" s="6">
        <v>50</v>
      </c>
    </row>
    <row r="53" spans="1:3" ht="12.75">
      <c r="A53" s="6" t="s">
        <v>144</v>
      </c>
      <c r="B53" s="83" t="s">
        <v>61</v>
      </c>
      <c r="C53" s="5">
        <v>50</v>
      </c>
    </row>
    <row r="54" spans="1:3" ht="12.75">
      <c r="A54" s="5" t="s">
        <v>101</v>
      </c>
      <c r="B54" s="83" t="s">
        <v>65</v>
      </c>
      <c r="C54" s="6">
        <v>50</v>
      </c>
    </row>
    <row r="55" spans="1:3" ht="12.75">
      <c r="A55" s="5" t="s">
        <v>101</v>
      </c>
      <c r="B55" s="83" t="s">
        <v>61</v>
      </c>
      <c r="C55" s="6">
        <v>50</v>
      </c>
    </row>
    <row r="56" spans="1:3" ht="12.75">
      <c r="A56" s="5" t="s">
        <v>104</v>
      </c>
      <c r="B56" s="83" t="s">
        <v>67</v>
      </c>
      <c r="C56" s="6">
        <v>60</v>
      </c>
    </row>
    <row r="57" spans="1:3" ht="12.75">
      <c r="A57" s="5" t="s">
        <v>99</v>
      </c>
      <c r="B57" s="83" t="s">
        <v>43</v>
      </c>
      <c r="C57" s="5" t="s">
        <v>141</v>
      </c>
    </row>
    <row r="58" spans="1:3" ht="12.75">
      <c r="A58" s="5" t="s">
        <v>102</v>
      </c>
      <c r="B58" s="83" t="s">
        <v>115</v>
      </c>
      <c r="C58" s="5" t="s">
        <v>141</v>
      </c>
    </row>
    <row r="59" spans="1:3" ht="12.75">
      <c r="A59" s="5" t="s">
        <v>75</v>
      </c>
      <c r="B59" s="83" t="s">
        <v>112</v>
      </c>
      <c r="C59" s="5">
        <v>250</v>
      </c>
    </row>
    <row r="60" spans="1:3" ht="12.75">
      <c r="A60" s="5" t="s">
        <v>105</v>
      </c>
      <c r="B60" s="83" t="s">
        <v>117</v>
      </c>
      <c r="C60" s="5" t="s">
        <v>139</v>
      </c>
    </row>
    <row r="61" spans="1:3" ht="12.75">
      <c r="A61" s="5" t="s">
        <v>105</v>
      </c>
      <c r="B61" s="83" t="s">
        <v>130</v>
      </c>
      <c r="C61" s="5" t="s">
        <v>141</v>
      </c>
    </row>
    <row r="62" spans="1:3" ht="12.75">
      <c r="A62" s="5" t="s">
        <v>32</v>
      </c>
      <c r="B62" s="83" t="s">
        <v>51</v>
      </c>
      <c r="C62" s="6">
        <v>40</v>
      </c>
    </row>
    <row r="63" spans="1:3" ht="12.75">
      <c r="A63" s="5" t="s">
        <v>32</v>
      </c>
      <c r="B63" s="83" t="s">
        <v>39</v>
      </c>
      <c r="C63" s="6">
        <v>40</v>
      </c>
    </row>
    <row r="64" spans="1:3" ht="12.75">
      <c r="A64" s="5" t="s">
        <v>32</v>
      </c>
      <c r="B64" s="83" t="s">
        <v>114</v>
      </c>
      <c r="C64" s="6">
        <v>30</v>
      </c>
    </row>
    <row r="65" spans="1:3" ht="12.75">
      <c r="A65" s="5" t="s">
        <v>32</v>
      </c>
      <c r="B65" s="83" t="s">
        <v>69</v>
      </c>
      <c r="C65" s="6">
        <v>100</v>
      </c>
    </row>
    <row r="66" spans="1:3" ht="12.75">
      <c r="A66" s="5" t="s">
        <v>32</v>
      </c>
      <c r="B66" s="83" t="s">
        <v>77</v>
      </c>
      <c r="C66" s="6">
        <v>50</v>
      </c>
    </row>
  </sheetData>
  <sortState ref="A9:C424">
    <sortCondition ref="A9:A424"/>
  </sortState>
  <pageMargins left="0.49" right="0.19685039370078741" top="0.27559055118110237" bottom="0.27559055118110237" header="0.15748031496062992" footer="0.15748031496062992"/>
  <pageSetup paperSize="9" scale="75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12-18 лет 5-ти разовое</vt:lpstr>
      <vt:lpstr>список блюд</vt:lpstr>
      <vt:lpstr>'12-18 лет 5-ти разовое'!Область_печати</vt:lpstr>
      <vt:lpstr>'список блюд'!Область_печати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SERVER(STK)</dc:creator>
  <cp:lastModifiedBy>Пользователь Windows</cp:lastModifiedBy>
  <cp:lastPrinted>2022-04-15T05:50:05Z</cp:lastPrinted>
  <dcterms:created xsi:type="dcterms:W3CDTF">2022-03-15T07:50:18Z</dcterms:created>
  <dcterms:modified xsi:type="dcterms:W3CDTF">2023-11-03T07:07:10Z</dcterms:modified>
</cp:coreProperties>
</file>